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tjazs\Documents\DRSI\OBJEKTI\_ZORE\Cerknica-Bloska polica\JN\VPRASANJA\"/>
    </mc:Choice>
  </mc:AlternateContent>
  <xr:revisionPtr revIDLastSave="0" documentId="13_ncr:1_{3C0061AC-2A81-450F-82CA-0136D8A25D7C}" xr6:coauthVersionLast="46" xr6:coauthVersionMax="46" xr10:uidLastSave="{00000000-0000-0000-0000-000000000000}"/>
  <bookViews>
    <workbookView xWindow="-120" yWindow="-120" windowWidth="24240" windowHeight="13140" tabRatio="683" xr2:uid="{00000000-000D-0000-FFFF-FFFF00000000}"/>
  </bookViews>
  <sheets>
    <sheet name="REK" sheetId="2" r:id="rId1"/>
    <sheet name="Opomba" sheetId="6" r:id="rId2"/>
    <sheet name="CESTA" sheetId="72" r:id="rId3"/>
    <sheet name="KOLESARSKA STEZA" sheetId="75" r:id="rId4"/>
    <sheet name="KZ-1" sheetId="78" r:id="rId5"/>
    <sheet name="KZ-2" sheetId="79" r:id="rId6"/>
    <sheet name="KZ-3" sheetId="80" r:id="rId7"/>
    <sheet name="TK OMREŽJE" sheetId="76" r:id="rId8"/>
    <sheet name="EE OMREŽJE" sheetId="77" r:id="rId9"/>
    <sheet name="CR" sheetId="81" r:id="rId10"/>
    <sheet name="TUJE STORITVE" sheetId="8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pr06" localSheetId="2">#REF!</definedName>
    <definedName name="__pr06" localSheetId="9">#REF!</definedName>
    <definedName name="__pr06" localSheetId="8">#REF!</definedName>
    <definedName name="__pr06" localSheetId="3">#REF!</definedName>
    <definedName name="__pr06" localSheetId="4">#REF!</definedName>
    <definedName name="__pr06" localSheetId="5">#REF!</definedName>
    <definedName name="__pr06" localSheetId="6">#REF!</definedName>
    <definedName name="__pr06" localSheetId="7">#REF!</definedName>
    <definedName name="__pr06">#REF!</definedName>
    <definedName name="__pr10" localSheetId="2">#REF!</definedName>
    <definedName name="__pr10" localSheetId="9">#REF!</definedName>
    <definedName name="__pr10" localSheetId="8">#REF!</definedName>
    <definedName name="__pr10" localSheetId="3">#REF!</definedName>
    <definedName name="__pr10" localSheetId="4">#REF!</definedName>
    <definedName name="__pr10" localSheetId="5">#REF!</definedName>
    <definedName name="__pr10" localSheetId="6">#REF!</definedName>
    <definedName name="__pr10" localSheetId="7">#REF!</definedName>
    <definedName name="__pr10">#REF!</definedName>
    <definedName name="__pr11" localSheetId="2">#REF!</definedName>
    <definedName name="__pr11" localSheetId="9">#REF!</definedName>
    <definedName name="__pr11" localSheetId="8">#REF!</definedName>
    <definedName name="__pr11" localSheetId="3">#REF!</definedName>
    <definedName name="__pr11" localSheetId="4">#REF!</definedName>
    <definedName name="__pr11" localSheetId="5">#REF!</definedName>
    <definedName name="__pr11" localSheetId="6">#REF!</definedName>
    <definedName name="__pr11" localSheetId="7">#REF!</definedName>
    <definedName name="__pr11">#REF!</definedName>
    <definedName name="__pr12" localSheetId="2">#REF!</definedName>
    <definedName name="__pr12" localSheetId="9">#REF!</definedName>
    <definedName name="__pr12" localSheetId="8">#REF!</definedName>
    <definedName name="__pr12" localSheetId="3">#REF!</definedName>
    <definedName name="__pr12" localSheetId="4">#REF!</definedName>
    <definedName name="__pr12" localSheetId="5">#REF!</definedName>
    <definedName name="__pr12" localSheetId="6">#REF!</definedName>
    <definedName name="__pr12" localSheetId="7">#REF!</definedName>
    <definedName name="__pr12">#REF!</definedName>
    <definedName name="_pr01" localSheetId="2">#REF!</definedName>
    <definedName name="_pr01" localSheetId="9">#REF!</definedName>
    <definedName name="_pr01" localSheetId="8">#REF!</definedName>
    <definedName name="_pr01" localSheetId="3">#REF!</definedName>
    <definedName name="_pr01" localSheetId="4">#REF!</definedName>
    <definedName name="_pr01" localSheetId="5">#REF!</definedName>
    <definedName name="_pr01" localSheetId="6">#REF!</definedName>
    <definedName name="_pr01" localSheetId="7">#REF!</definedName>
    <definedName name="_pr01">#REF!</definedName>
    <definedName name="_pr02" localSheetId="2">#REF!</definedName>
    <definedName name="_pr02" localSheetId="9">#REF!</definedName>
    <definedName name="_pr02" localSheetId="8">#REF!</definedName>
    <definedName name="_pr02" localSheetId="3">#REF!</definedName>
    <definedName name="_pr02" localSheetId="4">#REF!</definedName>
    <definedName name="_pr02" localSheetId="5">#REF!</definedName>
    <definedName name="_pr02" localSheetId="6">#REF!</definedName>
    <definedName name="_pr02" localSheetId="7">#REF!</definedName>
    <definedName name="_pr02">#REF!</definedName>
    <definedName name="_pr03" localSheetId="2">#REF!</definedName>
    <definedName name="_pr03" localSheetId="9">#REF!</definedName>
    <definedName name="_pr03" localSheetId="8">#REF!</definedName>
    <definedName name="_pr03" localSheetId="3">#REF!</definedName>
    <definedName name="_pr03" localSheetId="4">#REF!</definedName>
    <definedName name="_pr03" localSheetId="5">#REF!</definedName>
    <definedName name="_pr03" localSheetId="6">#REF!</definedName>
    <definedName name="_pr03" localSheetId="7">#REF!</definedName>
    <definedName name="_pr03">#REF!</definedName>
    <definedName name="_pr04" localSheetId="2">#REF!</definedName>
    <definedName name="_pr04" localSheetId="9">#REF!</definedName>
    <definedName name="_pr04" localSheetId="8">#REF!</definedName>
    <definedName name="_pr04" localSheetId="3">#REF!</definedName>
    <definedName name="_pr04" localSheetId="4">#REF!</definedName>
    <definedName name="_pr04" localSheetId="5">#REF!</definedName>
    <definedName name="_pr04" localSheetId="6">#REF!</definedName>
    <definedName name="_pr04" localSheetId="7">#REF!</definedName>
    <definedName name="_pr04">#REF!</definedName>
    <definedName name="_pr05" localSheetId="2">#REF!</definedName>
    <definedName name="_pr05" localSheetId="9">#REF!</definedName>
    <definedName name="_pr05" localSheetId="8">#REF!</definedName>
    <definedName name="_pr05" localSheetId="3">#REF!</definedName>
    <definedName name="_pr05" localSheetId="4">#REF!</definedName>
    <definedName name="_pr05" localSheetId="5">#REF!</definedName>
    <definedName name="_pr05" localSheetId="6">#REF!</definedName>
    <definedName name="_pr05" localSheetId="7">#REF!</definedName>
    <definedName name="_pr05">#REF!</definedName>
    <definedName name="_pr06" localSheetId="2">[1]Popisi!#REF!</definedName>
    <definedName name="_pr06" localSheetId="9">[1]Popisi!#REF!</definedName>
    <definedName name="_pr06" localSheetId="8">[1]Popisi!#REF!</definedName>
    <definedName name="_pr06" localSheetId="3">[1]Popisi!#REF!</definedName>
    <definedName name="_pr06" localSheetId="4">[1]Popisi!#REF!</definedName>
    <definedName name="_pr06" localSheetId="5">[1]Popisi!#REF!</definedName>
    <definedName name="_pr06" localSheetId="6">[1]Popisi!#REF!</definedName>
    <definedName name="_pr06" localSheetId="7">[1]Popisi!#REF!</definedName>
    <definedName name="_pr06">[1]Popisi!#REF!</definedName>
    <definedName name="_pr08" localSheetId="2">#REF!</definedName>
    <definedName name="_pr08" localSheetId="9">#REF!</definedName>
    <definedName name="_pr08" localSheetId="8">#REF!</definedName>
    <definedName name="_pr08" localSheetId="3">#REF!</definedName>
    <definedName name="_pr08" localSheetId="4">#REF!</definedName>
    <definedName name="_pr08" localSheetId="5">#REF!</definedName>
    <definedName name="_pr08" localSheetId="6">#REF!</definedName>
    <definedName name="_pr08" localSheetId="7">#REF!</definedName>
    <definedName name="_pr08">#REF!</definedName>
    <definedName name="_pr09" localSheetId="2">#REF!</definedName>
    <definedName name="_pr09" localSheetId="9">#REF!</definedName>
    <definedName name="_pr09" localSheetId="8">#REF!</definedName>
    <definedName name="_pr09" localSheetId="3">#REF!</definedName>
    <definedName name="_pr09" localSheetId="4">#REF!</definedName>
    <definedName name="_pr09" localSheetId="5">#REF!</definedName>
    <definedName name="_pr09" localSheetId="6">#REF!</definedName>
    <definedName name="_pr09" localSheetId="7">#REF!</definedName>
    <definedName name="_pr09">#REF!</definedName>
    <definedName name="_pr10" localSheetId="2">[1]Popisi!#REF!</definedName>
    <definedName name="_pr10" localSheetId="9">[1]Popisi!#REF!</definedName>
    <definedName name="_pr10" localSheetId="8">[1]Popisi!#REF!</definedName>
    <definedName name="_pr10" localSheetId="3">[1]Popisi!#REF!</definedName>
    <definedName name="_pr10" localSheetId="4">[1]Popisi!#REF!</definedName>
    <definedName name="_pr10" localSheetId="5">[1]Popisi!#REF!</definedName>
    <definedName name="_pr10" localSheetId="6">[1]Popisi!#REF!</definedName>
    <definedName name="_pr10" localSheetId="7">[1]Popisi!#REF!</definedName>
    <definedName name="_pr10">[1]Popisi!#REF!</definedName>
    <definedName name="_pr11" localSheetId="2">[1]Popisi!#REF!</definedName>
    <definedName name="_pr11" localSheetId="9">[1]Popisi!#REF!</definedName>
    <definedName name="_pr11" localSheetId="8">[1]Popisi!#REF!</definedName>
    <definedName name="_pr11" localSheetId="3">[1]Popisi!#REF!</definedName>
    <definedName name="_pr11" localSheetId="4">[1]Popisi!#REF!</definedName>
    <definedName name="_pr11" localSheetId="5">[1]Popisi!#REF!</definedName>
    <definedName name="_pr11" localSheetId="6">[1]Popisi!#REF!</definedName>
    <definedName name="_pr11" localSheetId="7">[1]Popisi!#REF!</definedName>
    <definedName name="_pr11">[1]Popisi!#REF!</definedName>
    <definedName name="_pr12" localSheetId="2">[1]Popisi!#REF!</definedName>
    <definedName name="_pr12" localSheetId="9">[1]Popisi!#REF!</definedName>
    <definedName name="_pr12" localSheetId="8">[1]Popisi!#REF!</definedName>
    <definedName name="_pr12" localSheetId="3">[1]Popisi!#REF!</definedName>
    <definedName name="_pr12" localSheetId="4">[1]Popisi!#REF!</definedName>
    <definedName name="_pr12" localSheetId="5">[1]Popisi!#REF!</definedName>
    <definedName name="_pr12" localSheetId="6">[1]Popisi!#REF!</definedName>
    <definedName name="_pr12" localSheetId="7">[1]Popisi!#REF!</definedName>
    <definedName name="_pr12">[1]Popisi!#REF!</definedName>
    <definedName name="cc">[2]OSNOVA!$B$40</definedName>
    <definedName name="datum" localSheetId="2">[3]OSNOVA!#REF!</definedName>
    <definedName name="datum" localSheetId="9">[3]OSNOVA!#REF!</definedName>
    <definedName name="datum" localSheetId="8">[3]OSNOVA!#REF!</definedName>
    <definedName name="datum" localSheetId="3">[3]OSNOVA!#REF!</definedName>
    <definedName name="datum" localSheetId="4">[3]OSNOVA!#REF!</definedName>
    <definedName name="datum" localSheetId="5">[3]OSNOVA!#REF!</definedName>
    <definedName name="datum" localSheetId="6">[3]OSNOVA!#REF!</definedName>
    <definedName name="datum" localSheetId="7">[3]OSNOVA!#REF!</definedName>
    <definedName name="datum">[3]OSNOVA!#REF!</definedName>
    <definedName name="dd" localSheetId="2">#REF!</definedName>
    <definedName name="dd" localSheetId="9">#REF!</definedName>
    <definedName name="dd" localSheetId="8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DV">[3]OSNOVA!$B$41</definedName>
    <definedName name="DEL">[3]OSNOVA!$B$31</definedName>
    <definedName name="dfg">#REF!</definedName>
    <definedName name="ert">#REF!</definedName>
    <definedName name="ew">#REF!</definedName>
    <definedName name="Excel_BuiltIn_Print_Titles_1" localSheetId="2">#REF!</definedName>
    <definedName name="Excel_BuiltIn_Print_Titles_1" localSheetId="9">#REF!</definedName>
    <definedName name="Excel_BuiltIn_Print_Titles_1" localSheetId="8">#REF!</definedName>
    <definedName name="Excel_BuiltIn_Print_Titles_1" localSheetId="3">#REF!</definedName>
    <definedName name="Excel_BuiltIn_Print_Titles_1" localSheetId="4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>#REF!</definedName>
    <definedName name="FakStro" localSheetId="2">[3]OSNOVA!#REF!</definedName>
    <definedName name="FakStro" localSheetId="9">[3]OSNOVA!#REF!</definedName>
    <definedName name="FakStro" localSheetId="8">[3]OSNOVA!#REF!</definedName>
    <definedName name="FakStro" localSheetId="3">[3]OSNOVA!#REF!</definedName>
    <definedName name="FakStro" localSheetId="4">[3]OSNOVA!#REF!</definedName>
    <definedName name="FakStro" localSheetId="5">[3]OSNOVA!#REF!</definedName>
    <definedName name="FakStro" localSheetId="6">[3]OSNOVA!#REF!</definedName>
    <definedName name="FakStro" localSheetId="7">[3]OSNOVA!#REF!</definedName>
    <definedName name="FakStro">[3]OSNOVA!#REF!</definedName>
    <definedName name="FaktStro">[4]osnova!$B$14</definedName>
    <definedName name="FR" localSheetId="2">[3]OSNOVA!#REF!</definedName>
    <definedName name="FR" localSheetId="9">[3]OSNOVA!#REF!</definedName>
    <definedName name="FR" localSheetId="8">[3]OSNOVA!#REF!</definedName>
    <definedName name="FR" localSheetId="3">[3]OSNOVA!#REF!</definedName>
    <definedName name="FR" localSheetId="4">[3]OSNOVA!#REF!</definedName>
    <definedName name="FR" localSheetId="5">[3]OSNOVA!#REF!</definedName>
    <definedName name="FR" localSheetId="6">[3]OSNOVA!#REF!</definedName>
    <definedName name="FR" localSheetId="7">[3]OSNOVA!#REF!</definedName>
    <definedName name="FR">[3]OSNOVA!#REF!</definedName>
    <definedName name="FRC">[2]OSNOVA!$B$38</definedName>
    <definedName name="investicija" localSheetId="2">#REF!</definedName>
    <definedName name="investicija" localSheetId="9">#REF!</definedName>
    <definedName name="investicija" localSheetId="8">#REF!</definedName>
    <definedName name="investicija" localSheetId="3">#REF!</definedName>
    <definedName name="investicija" localSheetId="4">#REF!</definedName>
    <definedName name="investicija" localSheetId="5">#REF!</definedName>
    <definedName name="investicija" localSheetId="6">#REF!</definedName>
    <definedName name="investicija" localSheetId="7">#REF!</definedName>
    <definedName name="investicija">#REF!</definedName>
    <definedName name="izkop">#REF!</definedName>
    <definedName name="Izm_11.005">#REF!</definedName>
    <definedName name="Izm_11.006">#REF!</definedName>
    <definedName name="Izm_11.007">#REF!</definedName>
    <definedName name="Izm_11.009">#REF!</definedName>
    <definedName name="OBJEKT">[3]OSNOVA!$B$35</definedName>
    <definedName name="obsip">#REF!</definedName>
    <definedName name="OZN">[3]OSNOVA!$B$33</definedName>
    <definedName name="_xlnm.Print_Area" localSheetId="2">CESTA!$B$1:$H$157</definedName>
    <definedName name="_xlnm.Print_Area" localSheetId="9">CR!$B$1:$H$83</definedName>
    <definedName name="_xlnm.Print_Area" localSheetId="8">'EE OMREŽJE'!$B$1:$H$41</definedName>
    <definedName name="_xlnm.Print_Area" localSheetId="3">'KOLESARSKA STEZA'!$B$1:$H$78</definedName>
    <definedName name="_xlnm.Print_Area" localSheetId="4">'KZ-1'!$B$1:$H$69</definedName>
    <definedName name="_xlnm.Print_Area" localSheetId="5">'KZ-2'!$B$1:$H$70</definedName>
    <definedName name="_xlnm.Print_Area" localSheetId="6">'KZ-3'!$B$1:$H$67</definedName>
    <definedName name="_xlnm.Print_Area" localSheetId="1">Opomba!$B$1:$G$46</definedName>
    <definedName name="_xlnm.Print_Area" localSheetId="0">REK!$B$1:$E$34</definedName>
    <definedName name="_xlnm.Print_Area" localSheetId="7">'TK OMREŽJE'!$B$1:$H$36</definedName>
    <definedName name="_xlnm.Print_Area" localSheetId="10">'TUJE STORITVE'!$B$1:$H$24</definedName>
    <definedName name="posteljica">#REF!</definedName>
    <definedName name="POV">#REF!</definedName>
    <definedName name="površina">#REF!</definedName>
    <definedName name="pripravljalna">#REF!</definedName>
    <definedName name="q" localSheetId="2">#REF!</definedName>
    <definedName name="q" localSheetId="9">#REF!</definedName>
    <definedName name="q" localSheetId="8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>#REF!</definedName>
    <definedName name="razd">#REF!</definedName>
    <definedName name="razdalja">#REF!</definedName>
    <definedName name="Reviz" localSheetId="2">[3]OSNOVA!#REF!</definedName>
    <definedName name="Reviz" localSheetId="9">[3]OSNOVA!#REF!</definedName>
    <definedName name="Reviz" localSheetId="8">[3]OSNOVA!#REF!</definedName>
    <definedName name="Reviz" localSheetId="3">[3]OSNOVA!#REF!</definedName>
    <definedName name="Reviz" localSheetId="4">[3]OSNOVA!#REF!</definedName>
    <definedName name="Reviz" localSheetId="5">[3]OSNOVA!#REF!</definedName>
    <definedName name="Reviz" localSheetId="6">[3]OSNOVA!#REF!</definedName>
    <definedName name="Reviz" localSheetId="7">[3]OSNOVA!#REF!</definedName>
    <definedName name="Reviz">[3]OSNOVA!#REF!</definedName>
    <definedName name="rrr" localSheetId="2">#REF!</definedName>
    <definedName name="rrr" localSheetId="9">#REF!</definedName>
    <definedName name="rrr" localSheetId="8">#REF!</definedName>
    <definedName name="rrr" localSheetId="3">#REF!</definedName>
    <definedName name="rrr" localSheetId="4">#REF!</definedName>
    <definedName name="rrr" localSheetId="5">#REF!</definedName>
    <definedName name="rrr" localSheetId="6">#REF!</definedName>
    <definedName name="rrr" localSheetId="7">#REF!</definedName>
    <definedName name="rrr">#REF!</definedName>
    <definedName name="s" localSheetId="2">#REF!</definedName>
    <definedName name="s" localSheetId="9">#REF!</definedName>
    <definedName name="s" localSheetId="8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>#REF!</definedName>
    <definedName name="s_Prip_del">#REF!</definedName>
    <definedName name="SK_GRADBENA">[1]Popisi!$F$614</definedName>
    <definedName name="sk_IZOLACIJA" localSheetId="2">#REF!</definedName>
    <definedName name="sk_IZOLACIJA" localSheetId="9">#REF!</definedName>
    <definedName name="sk_IZOLACIJA" localSheetId="8">#REF!</definedName>
    <definedName name="sk_IZOLACIJA" localSheetId="3">#REF!</definedName>
    <definedName name="sk_IZOLACIJA" localSheetId="4">#REF!</definedName>
    <definedName name="sk_IZOLACIJA" localSheetId="5">#REF!</definedName>
    <definedName name="sk_IZOLACIJA" localSheetId="6">#REF!</definedName>
    <definedName name="sk_IZOLACIJA" localSheetId="7">#REF!</definedName>
    <definedName name="sk_IZOLACIJA">#REF!</definedName>
    <definedName name="SK_ODVODNJAVANJE">[1]Popisi!$F$364</definedName>
    <definedName name="SK_OPREMA" localSheetId="2">#REF!</definedName>
    <definedName name="SK_OPREMA" localSheetId="9">#REF!</definedName>
    <definedName name="SK_OPREMA" localSheetId="8">#REF!</definedName>
    <definedName name="SK_OPREMA" localSheetId="3">#REF!</definedName>
    <definedName name="SK_OPREMA" localSheetId="4">#REF!</definedName>
    <definedName name="SK_OPREMA" localSheetId="5">#REF!</definedName>
    <definedName name="SK_OPREMA" localSheetId="6">#REF!</definedName>
    <definedName name="SK_OPREMA" localSheetId="7">#REF!</definedName>
    <definedName name="SK_OPREMA">#REF!</definedName>
    <definedName name="SK_PLESKARSKA" localSheetId="2">#REF!</definedName>
    <definedName name="SK_PLESKARSKA" localSheetId="9">#REF!</definedName>
    <definedName name="SK_PLESKARSKA" localSheetId="8">#REF!</definedName>
    <definedName name="SK_PLESKARSKA" localSheetId="3">#REF!</definedName>
    <definedName name="SK_PLESKARSKA" localSheetId="4">#REF!</definedName>
    <definedName name="SK_PLESKARSKA" localSheetId="5">#REF!</definedName>
    <definedName name="SK_PLESKARSKA" localSheetId="6">#REF!</definedName>
    <definedName name="SK_PLESKARSKA" localSheetId="7">#REF!</definedName>
    <definedName name="SK_PLESKARSKA">#REF!</definedName>
    <definedName name="SK_PRIPRAVA">[1]Popisi!$F$201</definedName>
    <definedName name="SK_R" localSheetId="2">#REF!</definedName>
    <definedName name="SK_R" localSheetId="9">#REF!</definedName>
    <definedName name="SK_R" localSheetId="8">#REF!</definedName>
    <definedName name="SK_R" localSheetId="3">#REF!</definedName>
    <definedName name="SK_R" localSheetId="4">#REF!</definedName>
    <definedName name="SK_R" localSheetId="5">#REF!</definedName>
    <definedName name="SK_R" localSheetId="6">#REF!</definedName>
    <definedName name="SK_R" localSheetId="7">#REF!</definedName>
    <definedName name="SK_R">#REF!</definedName>
    <definedName name="SK_RAZNO" localSheetId="2">#REF!</definedName>
    <definedName name="SK_RAZNO" localSheetId="9">#REF!</definedName>
    <definedName name="SK_RAZNO" localSheetId="8">#REF!</definedName>
    <definedName name="SK_RAZNO" localSheetId="3">#REF!</definedName>
    <definedName name="SK_RAZNO" localSheetId="4">#REF!</definedName>
    <definedName name="SK_RAZNO" localSheetId="5">#REF!</definedName>
    <definedName name="SK_RAZNO" localSheetId="6">#REF!</definedName>
    <definedName name="SK_RAZNO" localSheetId="7">#REF!</definedName>
    <definedName name="SK_RAZNO">#REF!</definedName>
    <definedName name="sk_sanacija" localSheetId="2">#REF!</definedName>
    <definedName name="sk_sanacija" localSheetId="9">#REF!</definedName>
    <definedName name="sk_sanacija" localSheetId="8">#REF!</definedName>
    <definedName name="sk_sanacija" localSheetId="3">#REF!</definedName>
    <definedName name="sk_sanacija" localSheetId="4">#REF!</definedName>
    <definedName name="sk_sanacija" localSheetId="5">#REF!</definedName>
    <definedName name="sk_sanacija" localSheetId="6">#REF!</definedName>
    <definedName name="sk_sanacija" localSheetId="7">#REF!</definedName>
    <definedName name="sk_sanacija">#REF!</definedName>
    <definedName name="SK_TUJE">[1]Popisi!$F$692</definedName>
    <definedName name="sk_VOZISCNE" localSheetId="2">#REF!</definedName>
    <definedName name="sk_VOZISCNE" localSheetId="9">#REF!</definedName>
    <definedName name="sk_VOZISCNE" localSheetId="8">#REF!</definedName>
    <definedName name="sk_VOZISCNE" localSheetId="3">#REF!</definedName>
    <definedName name="sk_VOZISCNE" localSheetId="4">#REF!</definedName>
    <definedName name="sk_VOZISCNE" localSheetId="5">#REF!</definedName>
    <definedName name="sk_VOZISCNE" localSheetId="6">#REF!</definedName>
    <definedName name="sk_VOZISCNE" localSheetId="7">#REF!</definedName>
    <definedName name="sk_VOZISCNE">#REF!</definedName>
    <definedName name="sk_VOZIŠČNE">[1]Popisi!$F$324</definedName>
    <definedName name="SK_ZEMELJSKA">[1]Popisi!$F$282</definedName>
    <definedName name="sk_ZIDARSKA" localSheetId="2">#REF!</definedName>
    <definedName name="sk_ZIDARSKA" localSheetId="9">#REF!</definedName>
    <definedName name="sk_ZIDARSKA" localSheetId="8">#REF!</definedName>
    <definedName name="sk_ZIDARSKA" localSheetId="3">#REF!</definedName>
    <definedName name="sk_ZIDARSKA" localSheetId="4">#REF!</definedName>
    <definedName name="sk_ZIDARSKA" localSheetId="5">#REF!</definedName>
    <definedName name="sk_ZIDARSKA" localSheetId="6">#REF!</definedName>
    <definedName name="sk_ZIDARSKA" localSheetId="7">#REF!</definedName>
    <definedName name="sk_ZIDARSKA">#REF!</definedName>
    <definedName name="skA">'[5]STRUŠKA II'!$H$27</definedName>
    <definedName name="stmape" localSheetId="2">[3]OSNOVA!#REF!</definedName>
    <definedName name="stmape" localSheetId="9">[3]OSNOVA!#REF!</definedName>
    <definedName name="stmape" localSheetId="8">[3]OSNOVA!#REF!</definedName>
    <definedName name="stmape" localSheetId="3">[3]OSNOVA!#REF!</definedName>
    <definedName name="stmape" localSheetId="4">[3]OSNOVA!#REF!</definedName>
    <definedName name="stmape" localSheetId="5">[3]OSNOVA!#REF!</definedName>
    <definedName name="stmape" localSheetId="6">[3]OSNOVA!#REF!</definedName>
    <definedName name="stmape" localSheetId="7">[3]OSNOVA!#REF!</definedName>
    <definedName name="stmape">[3]OSNOVA!#REF!</definedName>
    <definedName name="stnac" localSheetId="2">[3]OSNOVA!#REF!</definedName>
    <definedName name="stnac" localSheetId="9">[3]OSNOVA!#REF!</definedName>
    <definedName name="stnac" localSheetId="8">[3]OSNOVA!#REF!</definedName>
    <definedName name="stnac" localSheetId="3">[3]OSNOVA!#REF!</definedName>
    <definedName name="stnac" localSheetId="4">[3]OSNOVA!#REF!</definedName>
    <definedName name="stnac" localSheetId="5">[3]OSNOVA!#REF!</definedName>
    <definedName name="stnac" localSheetId="6">[3]OSNOVA!#REF!</definedName>
    <definedName name="stnac" localSheetId="7">[3]OSNOVA!#REF!</definedName>
    <definedName name="stnac">[3]OSNOVA!#REF!</definedName>
    <definedName name="stpro" localSheetId="2">[3]OSNOVA!#REF!</definedName>
    <definedName name="stpro" localSheetId="9">[3]OSNOVA!#REF!</definedName>
    <definedName name="stpro" localSheetId="8">[3]OSNOVA!#REF!</definedName>
    <definedName name="stpro" localSheetId="3">[3]OSNOVA!#REF!</definedName>
    <definedName name="stpro" localSheetId="4">[3]OSNOVA!#REF!</definedName>
    <definedName name="stpro" localSheetId="5">[3]OSNOVA!#REF!</definedName>
    <definedName name="stpro" localSheetId="6">[3]OSNOVA!#REF!</definedName>
    <definedName name="stpro" localSheetId="7">[3]OSNOVA!#REF!</definedName>
    <definedName name="stpro">[3]OSNOVA!#REF!</definedName>
    <definedName name="SU_MONTDELA">#REF!</definedName>
    <definedName name="SU_NABAVAMAT">#REF!</definedName>
    <definedName name="SU_ZEMDELA">#REF!</definedName>
    <definedName name="Sub_11">#REF!</definedName>
    <definedName name="Sub_12">#REF!</definedName>
    <definedName name="š">#REF!</definedName>
    <definedName name="tampon">#REF!</definedName>
    <definedName name="TecEURO">[4]osnova!$B$12</definedName>
    <definedName name="_xlnm.Print_Titles" localSheetId="2">CESTA!$20:$21</definedName>
    <definedName name="_xlnm.Print_Titles" localSheetId="9">CR!$20:$21</definedName>
    <definedName name="_xlnm.Print_Titles" localSheetId="8">'EE OMREŽJE'!$14:$15</definedName>
    <definedName name="_xlnm.Print_Titles" localSheetId="3">'KOLESARSKA STEZA'!$16:$17</definedName>
    <definedName name="_xlnm.Print_Titles" localSheetId="4">'KZ-1'!$16:$17</definedName>
    <definedName name="_xlnm.Print_Titles" localSheetId="5">'KZ-2'!$16:$17</definedName>
    <definedName name="_xlnm.Print_Titles" localSheetId="6">'KZ-3'!$16:$17</definedName>
    <definedName name="_xlnm.Print_Titles" localSheetId="7">'TK OMREŽJE'!$14:$15</definedName>
    <definedName name="tocka" localSheetId="2">[3]OSNOVA!#REF!</definedName>
    <definedName name="tocka" localSheetId="9">[3]OSNOVA!#REF!</definedName>
    <definedName name="tocka" localSheetId="8">[3]OSNOVA!#REF!</definedName>
    <definedName name="tocka" localSheetId="3">[3]OSNOVA!#REF!</definedName>
    <definedName name="tocka" localSheetId="4">[3]OSNOVA!#REF!</definedName>
    <definedName name="tocka" localSheetId="5">[3]OSNOVA!#REF!</definedName>
    <definedName name="tocka" localSheetId="6">[3]OSNOVA!#REF!</definedName>
    <definedName name="tocka" localSheetId="7">[3]OSNOVA!#REF!</definedName>
    <definedName name="tocka">[3]OSNOVA!#REF!</definedName>
    <definedName name="volc">#REF!</definedName>
    <definedName name="volv">#REF!</definedName>
    <definedName name="wws">[6]OSNOVA!$B$38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72" l="1"/>
  <c r="H111" i="72"/>
  <c r="H108" i="72" l="1"/>
  <c r="H110" i="72"/>
  <c r="H109" i="72"/>
  <c r="H22" i="82" l="1"/>
  <c r="B23" i="2"/>
  <c r="G24" i="82"/>
  <c r="H21" i="82"/>
  <c r="H20" i="82"/>
  <c r="H19" i="82"/>
  <c r="H18" i="82"/>
  <c r="H17" i="82"/>
  <c r="B17" i="82"/>
  <c r="C1" i="82"/>
  <c r="G8" i="82" s="1"/>
  <c r="H24" i="82" l="1"/>
  <c r="C23" i="2"/>
  <c r="B4" i="82"/>
  <c r="B18" i="82"/>
  <c r="H47" i="75"/>
  <c r="H46" i="75"/>
  <c r="H45" i="75"/>
  <c r="G49" i="75"/>
  <c r="B19" i="82" l="1"/>
  <c r="H152" i="72"/>
  <c r="H138" i="72"/>
  <c r="H114" i="72"/>
  <c r="H102" i="72"/>
  <c r="H101" i="72"/>
  <c r="H100" i="72"/>
  <c r="H96" i="72"/>
  <c r="H67" i="72"/>
  <c r="H66" i="72"/>
  <c r="H41" i="72"/>
  <c r="H40" i="72"/>
  <c r="H39" i="72"/>
  <c r="B20" i="82" l="1"/>
  <c r="B21" i="82"/>
  <c r="B21" i="2"/>
  <c r="B19" i="2"/>
  <c r="B17" i="2"/>
  <c r="B26" i="72"/>
  <c r="B23" i="6"/>
  <c r="B24" i="6" s="1"/>
  <c r="B22" i="82" l="1"/>
  <c r="B25" i="6"/>
  <c r="B26" i="6" s="1"/>
  <c r="B27" i="6" l="1"/>
  <c r="B28" i="6" l="1"/>
  <c r="B29" i="6" l="1"/>
  <c r="B30" i="6"/>
  <c r="B43" i="6" s="1"/>
  <c r="B44" i="6" s="1"/>
  <c r="B45" i="6" s="1"/>
  <c r="B46" i="6" l="1"/>
  <c r="B72" i="81"/>
  <c r="B73" i="81" s="1"/>
  <c r="B74" i="81" s="1"/>
  <c r="B80" i="81"/>
  <c r="B81" i="81" s="1"/>
  <c r="G83" i="81"/>
  <c r="H81" i="81"/>
  <c r="H80" i="81"/>
  <c r="G76" i="81"/>
  <c r="H74" i="81"/>
  <c r="H73" i="81"/>
  <c r="H72" i="81"/>
  <c r="B64" i="81"/>
  <c r="B65" i="81" s="1"/>
  <c r="G68" i="81"/>
  <c r="H66" i="81"/>
  <c r="H65" i="81"/>
  <c r="H64" i="81"/>
  <c r="B52" i="81"/>
  <c r="B53" i="81" s="1"/>
  <c r="H58" i="81"/>
  <c r="H57" i="81"/>
  <c r="H56" i="81"/>
  <c r="H55" i="81"/>
  <c r="H54" i="81"/>
  <c r="H53" i="81"/>
  <c r="H46" i="81"/>
  <c r="H45" i="81"/>
  <c r="H44" i="81"/>
  <c r="H37" i="81"/>
  <c r="H36" i="81"/>
  <c r="H35" i="81"/>
  <c r="H34" i="81"/>
  <c r="H33" i="81"/>
  <c r="H32" i="81"/>
  <c r="H31" i="81"/>
  <c r="H30" i="81"/>
  <c r="H29" i="81"/>
  <c r="H28" i="81"/>
  <c r="H27" i="81"/>
  <c r="G60" i="81"/>
  <c r="H52" i="81"/>
  <c r="G48" i="81"/>
  <c r="H43" i="81"/>
  <c r="B43" i="81"/>
  <c r="B44" i="81" s="1"/>
  <c r="G39" i="81"/>
  <c r="H26" i="81"/>
  <c r="B26" i="81"/>
  <c r="B27" i="81" s="1"/>
  <c r="D6" i="81"/>
  <c r="C1" i="81"/>
  <c r="B4" i="81" s="1"/>
  <c r="H83" i="81" l="1"/>
  <c r="H76" i="81"/>
  <c r="H68" i="81"/>
  <c r="B66" i="81"/>
  <c r="B54" i="81"/>
  <c r="B55" i="81" s="1"/>
  <c r="B45" i="81"/>
  <c r="B46" i="81" s="1"/>
  <c r="B28" i="81"/>
  <c r="B29" i="81" s="1"/>
  <c r="H48" i="81"/>
  <c r="H60" i="81"/>
  <c r="H39" i="81"/>
  <c r="H6" i="81" s="1"/>
  <c r="C21" i="2"/>
  <c r="G18" i="81"/>
  <c r="B56" i="81" l="1"/>
  <c r="B57" i="81" s="1"/>
  <c r="B30" i="81"/>
  <c r="B58" i="81" l="1"/>
  <c r="B31" i="81"/>
  <c r="B32" i="81" l="1"/>
  <c r="B33" i="81" l="1"/>
  <c r="B34" i="81" l="1"/>
  <c r="B35" i="81" s="1"/>
  <c r="B36" i="81" s="1"/>
  <c r="B37" i="81" s="1"/>
  <c r="D16" i="81" l="1"/>
  <c r="H16" i="81" s="1"/>
  <c r="D14" i="81"/>
  <c r="H14" i="81" s="1"/>
  <c r="D12" i="81"/>
  <c r="H12" i="81" s="1"/>
  <c r="D8" i="81"/>
  <c r="H8" i="81" s="1"/>
  <c r="D10" i="81" l="1"/>
  <c r="H10" i="81" s="1"/>
  <c r="H18" i="81" s="1"/>
  <c r="E21" i="2" l="1"/>
  <c r="G14" i="6"/>
  <c r="F14" i="6"/>
  <c r="E14" i="6"/>
  <c r="D14" i="6"/>
  <c r="C13" i="6"/>
  <c r="B7" i="2"/>
  <c r="B15" i="2"/>
  <c r="B13" i="2"/>
  <c r="B11" i="2"/>
  <c r="G66" i="80"/>
  <c r="H64" i="80"/>
  <c r="H63" i="80"/>
  <c r="H62" i="80"/>
  <c r="H61" i="80"/>
  <c r="H60" i="80"/>
  <c r="H59" i="80"/>
  <c r="B59" i="80"/>
  <c r="G55" i="80"/>
  <c r="H53" i="80"/>
  <c r="H52" i="80"/>
  <c r="H51" i="80"/>
  <c r="H50" i="80"/>
  <c r="H49" i="80"/>
  <c r="H48" i="80"/>
  <c r="H47" i="80"/>
  <c r="H46" i="80"/>
  <c r="B46" i="80"/>
  <c r="B47" i="80" s="1"/>
  <c r="G42" i="80"/>
  <c r="H40" i="80"/>
  <c r="H39" i="80"/>
  <c r="H38" i="80"/>
  <c r="H37" i="80"/>
  <c r="H36" i="80"/>
  <c r="H35" i="80"/>
  <c r="H34" i="80"/>
  <c r="H33" i="80"/>
  <c r="H32" i="80"/>
  <c r="H31" i="80"/>
  <c r="H30" i="80"/>
  <c r="B30" i="80"/>
  <c r="B31" i="80" s="1"/>
  <c r="G26" i="80"/>
  <c r="H24" i="80"/>
  <c r="H23" i="80"/>
  <c r="H22" i="80"/>
  <c r="B22" i="80"/>
  <c r="D6" i="80"/>
  <c r="C1" i="80"/>
  <c r="B4" i="80" s="1"/>
  <c r="H67" i="79"/>
  <c r="H66" i="79"/>
  <c r="H65" i="79"/>
  <c r="H64" i="79"/>
  <c r="H63" i="79"/>
  <c r="H62" i="79"/>
  <c r="H61" i="79"/>
  <c r="G69" i="79"/>
  <c r="H24" i="79"/>
  <c r="H23" i="79"/>
  <c r="H60" i="79"/>
  <c r="B60" i="79"/>
  <c r="B61" i="79" s="1"/>
  <c r="G56" i="79"/>
  <c r="H54" i="79"/>
  <c r="H53" i="79"/>
  <c r="H52" i="79"/>
  <c r="H51" i="79"/>
  <c r="H50" i="79"/>
  <c r="H49" i="79"/>
  <c r="H48" i="79"/>
  <c r="H47" i="79"/>
  <c r="H46" i="79"/>
  <c r="B46" i="79"/>
  <c r="B47" i="79" s="1"/>
  <c r="G42" i="79"/>
  <c r="H40" i="79"/>
  <c r="H39" i="79"/>
  <c r="H38" i="79"/>
  <c r="H37" i="79"/>
  <c r="H36" i="79"/>
  <c r="H35" i="79"/>
  <c r="H34" i="79"/>
  <c r="H33" i="79"/>
  <c r="H32" i="79"/>
  <c r="H31" i="79"/>
  <c r="H30" i="79"/>
  <c r="B30" i="79"/>
  <c r="B31" i="79" s="1"/>
  <c r="G26" i="79"/>
  <c r="H22" i="79"/>
  <c r="B22" i="79"/>
  <c r="B23" i="79" s="1"/>
  <c r="B24" i="79" s="1"/>
  <c r="D6" i="79"/>
  <c r="C1" i="79"/>
  <c r="B4" i="79" s="1"/>
  <c r="B60" i="78"/>
  <c r="G67" i="78"/>
  <c r="H65" i="78"/>
  <c r="H64" i="78"/>
  <c r="H63" i="78"/>
  <c r="H62" i="78"/>
  <c r="H61" i="78"/>
  <c r="H60" i="78"/>
  <c r="H54" i="78"/>
  <c r="H53" i="78"/>
  <c r="H52" i="78"/>
  <c r="H51" i="78"/>
  <c r="H50" i="78"/>
  <c r="H49" i="78"/>
  <c r="H48" i="78"/>
  <c r="H47" i="78"/>
  <c r="H46" i="78"/>
  <c r="H39" i="78"/>
  <c r="H38" i="78"/>
  <c r="H37" i="78"/>
  <c r="H36" i="78"/>
  <c r="H35" i="78"/>
  <c r="H34" i="78"/>
  <c r="H33" i="78"/>
  <c r="H32" i="78"/>
  <c r="H31" i="78"/>
  <c r="H30" i="78"/>
  <c r="G56" i="78"/>
  <c r="H45" i="78"/>
  <c r="B45" i="78"/>
  <c r="B46" i="78" s="1"/>
  <c r="G41" i="78"/>
  <c r="H29" i="78"/>
  <c r="B29" i="78"/>
  <c r="B30" i="78" s="1"/>
  <c r="G25" i="78"/>
  <c r="H23" i="78"/>
  <c r="H22" i="78"/>
  <c r="B22" i="78"/>
  <c r="B23" i="78" s="1"/>
  <c r="D6" i="78"/>
  <c r="C1" i="78"/>
  <c r="B4" i="78" s="1"/>
  <c r="C15" i="2" l="1"/>
  <c r="C13" i="2"/>
  <c r="C11" i="2"/>
  <c r="H66" i="80"/>
  <c r="B23" i="80"/>
  <c r="B24" i="80" s="1"/>
  <c r="H26" i="80"/>
  <c r="H6" i="80" s="1"/>
  <c r="H55" i="80"/>
  <c r="H42" i="80"/>
  <c r="G14" i="80"/>
  <c r="B32" i="80"/>
  <c r="B33" i="80" s="1"/>
  <c r="B48" i="80"/>
  <c r="B49" i="80" s="1"/>
  <c r="B60" i="80"/>
  <c r="B61" i="80" s="1"/>
  <c r="B62" i="79"/>
  <c r="B63" i="79" s="1"/>
  <c r="H69" i="79"/>
  <c r="H56" i="79"/>
  <c r="H42" i="79"/>
  <c r="H26" i="79"/>
  <c r="H6" i="79" s="1"/>
  <c r="D8" i="79"/>
  <c r="H8" i="79" s="1"/>
  <c r="G14" i="79"/>
  <c r="B32" i="79"/>
  <c r="B33" i="79" s="1"/>
  <c r="B48" i="79"/>
  <c r="B49" i="79" s="1"/>
  <c r="B61" i="78"/>
  <c r="B62" i="78" s="1"/>
  <c r="H67" i="78"/>
  <c r="H41" i="78"/>
  <c r="H56" i="78"/>
  <c r="B47" i="78"/>
  <c r="B48" i="78" s="1"/>
  <c r="B31" i="78"/>
  <c r="H25" i="78"/>
  <c r="H6" i="78" s="1"/>
  <c r="G14" i="78"/>
  <c r="B50" i="80" l="1"/>
  <c r="D8" i="80"/>
  <c r="H8" i="80" s="1"/>
  <c r="B34" i="80"/>
  <c r="B62" i="80"/>
  <c r="B34" i="79"/>
  <c r="B64" i="79"/>
  <c r="B65" i="79" s="1"/>
  <c r="B50" i="79"/>
  <c r="B63" i="78"/>
  <c r="B64" i="78" s="1"/>
  <c r="B65" i="78" s="1"/>
  <c r="B49" i="78"/>
  <c r="B32" i="78"/>
  <c r="B33" i="78" s="1"/>
  <c r="B63" i="80" l="1"/>
  <c r="B64" i="80" s="1"/>
  <c r="B51" i="80"/>
  <c r="B35" i="80"/>
  <c r="B35" i="79"/>
  <c r="B66" i="79"/>
  <c r="B51" i="79"/>
  <c r="B50" i="78"/>
  <c r="B34" i="78"/>
  <c r="B36" i="80" l="1"/>
  <c r="B37" i="80" s="1"/>
  <c r="B52" i="80"/>
  <c r="B53" i="80" s="1"/>
  <c r="B36" i="79"/>
  <c r="B37" i="79" s="1"/>
  <c r="B67" i="79"/>
  <c r="B52" i="79"/>
  <c r="B51" i="78"/>
  <c r="B52" i="78" s="1"/>
  <c r="B35" i="78"/>
  <c r="B36" i="78" s="1"/>
  <c r="D8" i="78"/>
  <c r="H8" i="78" s="1"/>
  <c r="B38" i="80" l="1"/>
  <c r="B39" i="80" s="1"/>
  <c r="B40" i="80" s="1"/>
  <c r="D12" i="80"/>
  <c r="H12" i="80" s="1"/>
  <c r="D10" i="80"/>
  <c r="H10" i="80" s="1"/>
  <c r="B38" i="79"/>
  <c r="B39" i="79" s="1"/>
  <c r="B40" i="79" s="1"/>
  <c r="D10" i="79" s="1"/>
  <c r="H10" i="79" s="1"/>
  <c r="B53" i="79"/>
  <c r="B53" i="78"/>
  <c r="B54" i="78" s="1"/>
  <c r="B37" i="78"/>
  <c r="B38" i="78" s="1"/>
  <c r="H14" i="80" l="1"/>
  <c r="E15" i="2" s="1"/>
  <c r="B54" i="79"/>
  <c r="D12" i="79"/>
  <c r="H12" i="79" s="1"/>
  <c r="H14" i="79" s="1"/>
  <c r="B39" i="78"/>
  <c r="D12" i="78" s="1"/>
  <c r="H12" i="78" s="1"/>
  <c r="D10" i="78" l="1"/>
  <c r="H10" i="78" s="1"/>
  <c r="H14" i="78" s="1"/>
  <c r="E13" i="2"/>
  <c r="E11" i="2" l="1"/>
  <c r="H24" i="77"/>
  <c r="H23" i="77"/>
  <c r="G40" i="77"/>
  <c r="H38" i="77"/>
  <c r="H37" i="77"/>
  <c r="B37" i="77"/>
  <c r="B38" i="77" s="1"/>
  <c r="G33" i="77"/>
  <c r="H31" i="77"/>
  <c r="B31" i="77"/>
  <c r="G27" i="77"/>
  <c r="H25" i="77"/>
  <c r="H22" i="77"/>
  <c r="H21" i="77"/>
  <c r="H20" i="77"/>
  <c r="B20" i="77"/>
  <c r="D6" i="77"/>
  <c r="C1" i="77"/>
  <c r="B4" i="77" l="1"/>
  <c r="C19" i="2"/>
  <c r="H33" i="77"/>
  <c r="H40" i="77"/>
  <c r="H27" i="77"/>
  <c r="H6" i="77"/>
  <c r="G12" i="77"/>
  <c r="B21" i="77"/>
  <c r="B22" i="77" l="1"/>
  <c r="B23" i="77" s="1"/>
  <c r="B24" i="77" s="1"/>
  <c r="B25" i="77" l="1"/>
  <c r="D10" i="77" l="1"/>
  <c r="H10" i="77" s="1"/>
  <c r="D8" i="77"/>
  <c r="H8" i="77" s="1"/>
  <c r="H12" i="77" s="1"/>
  <c r="E19" i="2" l="1"/>
  <c r="H33" i="76" l="1"/>
  <c r="G35" i="76"/>
  <c r="G29" i="76"/>
  <c r="H27" i="76"/>
  <c r="B27" i="76"/>
  <c r="G23" i="76"/>
  <c r="H21" i="76"/>
  <c r="H20" i="76"/>
  <c r="B20" i="76"/>
  <c r="D6" i="76"/>
  <c r="C1" i="76"/>
  <c r="B4" i="76" l="1"/>
  <c r="C17" i="2"/>
  <c r="B33" i="76"/>
  <c r="H29" i="76"/>
  <c r="H23" i="76"/>
  <c r="H6" i="76" s="1"/>
  <c r="H35" i="76"/>
  <c r="G12" i="76"/>
  <c r="B21" i="76"/>
  <c r="B9" i="2" l="1"/>
  <c r="H60" i="75"/>
  <c r="H58" i="75"/>
  <c r="H57" i="75"/>
  <c r="H43" i="75"/>
  <c r="H41" i="75"/>
  <c r="H40" i="75"/>
  <c r="H38" i="75"/>
  <c r="H36" i="75"/>
  <c r="H25" i="75"/>
  <c r="H24" i="75"/>
  <c r="H44" i="72"/>
  <c r="G77" i="75"/>
  <c r="H75" i="75"/>
  <c r="H73" i="75"/>
  <c r="H72" i="75"/>
  <c r="H71" i="75"/>
  <c r="H69" i="75"/>
  <c r="H68" i="75"/>
  <c r="H67" i="75"/>
  <c r="H66" i="75"/>
  <c r="B66" i="75"/>
  <c r="B67" i="75" s="1"/>
  <c r="G62" i="75"/>
  <c r="H55" i="75"/>
  <c r="H53" i="75"/>
  <c r="B53" i="75"/>
  <c r="H34" i="75"/>
  <c r="H33" i="75"/>
  <c r="B33" i="75"/>
  <c r="G29" i="75"/>
  <c r="H27" i="75"/>
  <c r="H23" i="75"/>
  <c r="H22" i="75"/>
  <c r="B22" i="75"/>
  <c r="D6" i="75"/>
  <c r="C1" i="75"/>
  <c r="B4" i="75" s="1"/>
  <c r="H154" i="72"/>
  <c r="H151" i="72"/>
  <c r="H149" i="72"/>
  <c r="H148" i="72"/>
  <c r="H147" i="72"/>
  <c r="H146" i="72"/>
  <c r="H145" i="72"/>
  <c r="H144" i="72"/>
  <c r="H143" i="72"/>
  <c r="H142" i="72"/>
  <c r="H141" i="72"/>
  <c r="H140" i="72"/>
  <c r="H137" i="72"/>
  <c r="H136" i="72"/>
  <c r="H135" i="72"/>
  <c r="H134" i="72"/>
  <c r="H133" i="72"/>
  <c r="H132" i="72"/>
  <c r="H131" i="72"/>
  <c r="H130" i="72"/>
  <c r="H129" i="72"/>
  <c r="H128" i="72"/>
  <c r="H127" i="72"/>
  <c r="H107" i="72"/>
  <c r="H106" i="72"/>
  <c r="H99" i="72"/>
  <c r="H105" i="72"/>
  <c r="H103" i="72"/>
  <c r="H94" i="72"/>
  <c r="H93" i="72"/>
  <c r="H83" i="72"/>
  <c r="H78" i="72"/>
  <c r="H68" i="72"/>
  <c r="H65" i="72"/>
  <c r="H63" i="72"/>
  <c r="H62" i="72"/>
  <c r="H49" i="75" l="1"/>
  <c r="C9" i="2"/>
  <c r="H77" i="75"/>
  <c r="H29" i="75"/>
  <c r="H6" i="75" s="1"/>
  <c r="H62" i="75"/>
  <c r="B23" i="75"/>
  <c r="B24" i="75" s="1"/>
  <c r="B25" i="75" s="1"/>
  <c r="B27" i="75" s="1"/>
  <c r="B68" i="75"/>
  <c r="B69" i="75" s="1"/>
  <c r="B34" i="75"/>
  <c r="G14" i="75"/>
  <c r="B36" i="75" l="1"/>
  <c r="B55" i="75"/>
  <c r="B71" i="75"/>
  <c r="B57" i="75" l="1"/>
  <c r="B38" i="75"/>
  <c r="B72" i="75"/>
  <c r="D10" i="76" l="1"/>
  <c r="H10" i="76" s="1"/>
  <c r="B58" i="75"/>
  <c r="B40" i="75"/>
  <c r="B41" i="75" s="1"/>
  <c r="B73" i="75"/>
  <c r="D8" i="76" l="1"/>
  <c r="H8" i="76" s="1"/>
  <c r="H12" i="76" s="1"/>
  <c r="B60" i="75"/>
  <c r="B43" i="75"/>
  <c r="B45" i="75" s="1"/>
  <c r="B46" i="75" s="1"/>
  <c r="B47" i="75" s="1"/>
  <c r="E17" i="2" l="1"/>
  <c r="B75" i="75"/>
  <c r="D8" i="75"/>
  <c r="H8" i="75" s="1"/>
  <c r="H61" i="72" l="1"/>
  <c r="H59" i="72"/>
  <c r="H56" i="72"/>
  <c r="C12" i="6" l="1"/>
  <c r="G156" i="72" l="1"/>
  <c r="H126" i="72"/>
  <c r="B126" i="72"/>
  <c r="G122" i="72"/>
  <c r="H120" i="72"/>
  <c r="B120" i="72"/>
  <c r="G116" i="72"/>
  <c r="H98" i="72"/>
  <c r="H91" i="72"/>
  <c r="B91" i="72"/>
  <c r="G87" i="72"/>
  <c r="H85" i="72"/>
  <c r="H82" i="72"/>
  <c r="H80" i="72"/>
  <c r="H79" i="72"/>
  <c r="H76" i="72"/>
  <c r="H75" i="72"/>
  <c r="H74" i="72"/>
  <c r="B74" i="72"/>
  <c r="G70" i="72"/>
  <c r="H58" i="72"/>
  <c r="H54" i="72"/>
  <c r="H52" i="72"/>
  <c r="H51" i="72"/>
  <c r="H50" i="72"/>
  <c r="B50" i="72"/>
  <c r="G46" i="72"/>
  <c r="H43" i="72"/>
  <c r="H38" i="72"/>
  <c r="H37" i="72"/>
  <c r="H36" i="72"/>
  <c r="H35" i="72"/>
  <c r="H34" i="72"/>
  <c r="H33" i="72"/>
  <c r="H32" i="72"/>
  <c r="H31" i="72"/>
  <c r="H30" i="72"/>
  <c r="H28" i="72"/>
  <c r="H27" i="72"/>
  <c r="H26" i="72"/>
  <c r="D6" i="72"/>
  <c r="C1" i="72"/>
  <c r="C7" i="2" s="1"/>
  <c r="H116" i="72" l="1"/>
  <c r="H46" i="72"/>
  <c r="H6" i="72" s="1"/>
  <c r="B127" i="72"/>
  <c r="B128" i="72" s="1"/>
  <c r="B93" i="72"/>
  <c r="B94" i="72" s="1"/>
  <c r="B75" i="72"/>
  <c r="H122" i="72"/>
  <c r="H70" i="72"/>
  <c r="H87" i="72"/>
  <c r="H156" i="72"/>
  <c r="B4" i="72"/>
  <c r="C11" i="6"/>
  <c r="G18" i="72"/>
  <c r="B27" i="72"/>
  <c r="B51" i="72"/>
  <c r="B52" i="72" s="1"/>
  <c r="B96" i="72" l="1"/>
  <c r="B129" i="72"/>
  <c r="B76" i="72"/>
  <c r="B78" i="72" s="1"/>
  <c r="B28" i="72"/>
  <c r="B54" i="72"/>
  <c r="B56" i="72" s="1"/>
  <c r="B98" i="72" l="1"/>
  <c r="B130" i="72"/>
  <c r="B79" i="72"/>
  <c r="B80" i="72" s="1"/>
  <c r="B99" i="72" l="1"/>
  <c r="B100" i="72" s="1"/>
  <c r="B101" i="72" s="1"/>
  <c r="B102" i="72" s="1"/>
  <c r="B131" i="72"/>
  <c r="B82" i="72"/>
  <c r="B83" i="72" s="1"/>
  <c r="B30" i="72"/>
  <c r="B58" i="72"/>
  <c r="B103" i="72" l="1"/>
  <c r="B105" i="72" s="1"/>
  <c r="B106" i="72" s="1"/>
  <c r="B107" i="72" s="1"/>
  <c r="B31" i="72"/>
  <c r="B32" i="72" s="1"/>
  <c r="B33" i="72" s="1"/>
  <c r="B85" i="72"/>
  <c r="B132" i="72"/>
  <c r="B59" i="72"/>
  <c r="B61" i="72" s="1"/>
  <c r="B133" i="72" l="1"/>
  <c r="B62" i="72"/>
  <c r="B63" i="72" s="1"/>
  <c r="B34" i="72"/>
  <c r="B35" i="72" s="1"/>
  <c r="B114" i="72" l="1"/>
  <c r="B134" i="72"/>
  <c r="B135" i="72" s="1"/>
  <c r="B136" i="72" s="1"/>
  <c r="B137" i="72" s="1"/>
  <c r="B65" i="72"/>
  <c r="B36" i="72"/>
  <c r="B37" i="72" s="1"/>
  <c r="B38" i="72" s="1"/>
  <c r="B39" i="72" s="1"/>
  <c r="B40" i="72" s="1"/>
  <c r="B41" i="72" s="1"/>
  <c r="B138" i="72" l="1"/>
  <c r="B140" i="72" s="1"/>
  <c r="B141" i="72" s="1"/>
  <c r="B142" i="72" s="1"/>
  <c r="B143" i="72" s="1"/>
  <c r="B144" i="72" s="1"/>
  <c r="B145" i="72" s="1"/>
  <c r="B146" i="72" s="1"/>
  <c r="B147" i="72" s="1"/>
  <c r="B148" i="72" s="1"/>
  <c r="B149" i="72" s="1"/>
  <c r="B151" i="72" s="1"/>
  <c r="B67" i="72"/>
  <c r="B66" i="72"/>
  <c r="B43" i="72"/>
  <c r="B44" i="72" s="1"/>
  <c r="C14" i="6" s="1"/>
  <c r="B152" i="72" l="1"/>
  <c r="B154" i="72" s="1"/>
  <c r="B68" i="72"/>
  <c r="D12" i="72" s="1"/>
  <c r="H12" i="72" s="1"/>
  <c r="D8" i="72"/>
  <c r="H8" i="72" s="1"/>
  <c r="D10" i="72"/>
  <c r="H10" i="72" s="1"/>
  <c r="D16" i="72" l="1"/>
  <c r="H16" i="72" s="1"/>
  <c r="D14" i="72"/>
  <c r="H14" i="72" s="1"/>
  <c r="H18" i="72" s="1"/>
  <c r="E7" i="2" l="1"/>
  <c r="D12" i="75"/>
  <c r="H12" i="75" s="1"/>
  <c r="D10" i="75"/>
  <c r="H10" i="75" s="1"/>
  <c r="H14" i="75" s="1"/>
  <c r="E9" i="2" l="1"/>
  <c r="D6" i="82" l="1"/>
  <c r="H6" i="82" s="1"/>
  <c r="H8" i="82" l="1"/>
  <c r="E23" i="2" s="1"/>
  <c r="E25" i="2" s="1"/>
  <c r="E27" i="2" l="1"/>
  <c r="E29" i="2" s="1"/>
  <c r="E31" i="2" s="1"/>
  <c r="E33" i="2" s="1"/>
</calcChain>
</file>

<file path=xl/sharedStrings.xml><?xml version="1.0" encoding="utf-8"?>
<sst xmlns="http://schemas.openxmlformats.org/spreadsheetml/2006/main" count="1035" uniqueCount="463">
  <si>
    <t>Nivo</t>
  </si>
  <si>
    <t>Normativ</t>
  </si>
  <si>
    <t>Opis dela</t>
  </si>
  <si>
    <t>Enota</t>
  </si>
  <si>
    <t>Količina</t>
  </si>
  <si>
    <t>Cena / enoto</t>
  </si>
  <si>
    <t>Vrednost</t>
  </si>
  <si>
    <t>ODVODNJAVANJE</t>
  </si>
  <si>
    <t>SKUPNA REKAPITULACIJA</t>
  </si>
  <si>
    <t>SKUPAJ EUR</t>
  </si>
  <si>
    <t xml:space="preserve">DDV </t>
  </si>
  <si>
    <t>SKUPAJ EUR Z DDV</t>
  </si>
  <si>
    <t>Vrednosti so v EUR!</t>
  </si>
  <si>
    <t>Vrednosti so v EUR brez DDV!</t>
  </si>
  <si>
    <t>OPOMBE</t>
  </si>
  <si>
    <t>Opomba 1:</t>
  </si>
  <si>
    <t>Ponudnik sestavi ponudbeni predračun tako, da vnese cene na enoto v EUR brez DDV v stolpec »Cena/enoto« za vse navedene postavke. Vnos cen je omejen na dve decimalni mesti. Vse ostale celice so zaklenjene in morajo ostati nespremenjene.</t>
  </si>
  <si>
    <t>Opomba 2:</t>
  </si>
  <si>
    <t>Opomba 3:</t>
  </si>
  <si>
    <t>V primeru odkritja in odprave računskih napak se temu ustrezno spremeni tudi nominalna vrednost nepredvidenih del, ki je izražena v odstotku (enota mere je odstotek) od skupne vrednosti vseh ostalih postavk brez DDV.</t>
  </si>
  <si>
    <t>Opomba 4:</t>
  </si>
  <si>
    <t>GRADBENI IN POSEBNI ODPADKI: Izvajalec za vse produkte rušitvenih del in izkope ter odstranitve posebnih odpadkov sam priskrbi potrebno deponijo in plača vse spremljajoče stroške. Z vsemi odpadki je potrebno ravnati v skladu z načrtom rušitvenih del in elaboratom ravnanja z gradbenimi odpadki ter Uredbo o odpadkih, ki nastanejo pri gradbenih delih.</t>
  </si>
  <si>
    <t>kos</t>
  </si>
  <si>
    <t>m2</t>
  </si>
  <si>
    <t>m3</t>
  </si>
  <si>
    <t>SKUPAJ Z NEPREDVIDENIMI DELI</t>
  </si>
  <si>
    <t>Ponudnik mora vpisati svoje ponudbene cene brez DDV v vse postavke ponudbenega predračuna. Postavka brez označene cene ne bo plačana, naročnik pa bo smatral, da je upoštevana v okviru ostalih izpolnjenih pozicij.</t>
  </si>
  <si>
    <t>Na zavihku "Rekapitaulacija" program sam doda 10% za nepredvidena dela. Obračun nepredvidenih del je po dejanskih stroških</t>
  </si>
  <si>
    <t>V ENOTNIH CENAH MORAJO  BITI ZAJETI STROŠKI:</t>
  </si>
  <si>
    <t xml:space="preserve">Vse ostale površine, ki jih bo izvajalec potreboval za gradnjo in za organizacijo gradbišč, si bo moral priskbeti sam na svoje stroške.   </t>
  </si>
  <si>
    <t>Izvajalec je dolžan izvesti vsa dela kvalitetno, v skladu s predpisi, projektom, tehničnimi pogoji in v skladu z dobro gradbeno prakso.</t>
  </si>
  <si>
    <t>Izvajalec mora v enotnih cenah upoštevati naslednje stroške, v kolikor le-ti niso upoštevani v posebnih postavkah:</t>
  </si>
  <si>
    <t>- vse stroške v zvezi z začasnim odvozom, deponiranjem in vračanjem izkopanega materiala na mestih, kjer ga ne bo možno deponirati na gradbišču;</t>
  </si>
  <si>
    <t>- vse stroške za postavitev gradbišča, gradbiščnih objektov, ureditev začasnih deponij, tekoče vzdrževanje in odstranitev gradbišča;</t>
  </si>
  <si>
    <t>- deponije si zagotavlja izvajalec sam na lastne stroške;</t>
  </si>
  <si>
    <t>- vse stroške za sanacijo in kultiviranje površin delovnega pasu in gradbiščnih površin po odstranitvi objektov;</t>
  </si>
  <si>
    <t>- vse stroške v zvezi s transporti po javnih poteh in cestah: morebitne odškodnine, morebitne sanacije cestišč zaradi poškodb med gradnjo itd.</t>
  </si>
  <si>
    <t>- vsi stroški za zagotavljanje varnosti in zdravja pri delu, zlasti stroške za vsa dela, ki izhajajo iz zahtev Varnostnega načrta</t>
  </si>
  <si>
    <t>- stroški odvoda meteorne vode iz gradbene jame in vode, ki se izceja iz bočnih strani izkopa, če je potrebno</t>
  </si>
  <si>
    <t xml:space="preserve">- vsa črpanja vode in ureditev  začasnega odvodnajvanja  z črpanjem obstoječe kanalizacije </t>
  </si>
  <si>
    <t>- stroški dela v kampadah zaradi oteženih geoloških razmer</t>
  </si>
  <si>
    <t>- stroški dela v nagnjenem terenu</t>
  </si>
  <si>
    <t>- stroški oteženega izkopa v mokrem terenu, izkop v vodi, prekop potokov itd.</t>
  </si>
  <si>
    <t xml:space="preserve">Dobava, montaža, uporaba in demontaža varovalnega opaža jarka v vertikalnem izkopu. </t>
  </si>
  <si>
    <t>3.</t>
  </si>
  <si>
    <t>I.</t>
  </si>
  <si>
    <t>1.</t>
  </si>
  <si>
    <t>2.</t>
  </si>
  <si>
    <t>4.</t>
  </si>
  <si>
    <t>m</t>
  </si>
  <si>
    <t>V.</t>
  </si>
  <si>
    <t>5.</t>
  </si>
  <si>
    <t>m1</t>
  </si>
  <si>
    <t>II.</t>
  </si>
  <si>
    <t>kg</t>
  </si>
  <si>
    <t>III.</t>
  </si>
  <si>
    <t>IV.</t>
  </si>
  <si>
    <t>Pri zemeljskih delih je uporabljena kategorizacija v skladu z Dopolnili splošnih in tehničnih pogojev IV. knjiga (2001).</t>
  </si>
  <si>
    <t xml:space="preserve"> V postavkah kjer zemeljska dela niso posebej zavedena so le ta zajeta v sklopu osnovnih postavk za zemeljska dela.</t>
  </si>
  <si>
    <t>- vse stroške za pridobitev začasnih površin za gradnjo izven delovnega pasu (soglasja, odškodnine, itd.);</t>
  </si>
  <si>
    <t>79 311</t>
  </si>
  <si>
    <t>Vsi izkopi, prevozi in zasipi se obračunavajo v raščenem stanju oziroma vgrajenem.</t>
  </si>
  <si>
    <t>Izvajalec mora tekom gradnje zagotoviti dostope do okoliških stanovanjskih objektov.</t>
  </si>
  <si>
    <t>1.1.</t>
  </si>
  <si>
    <t>1.2.</t>
  </si>
  <si>
    <t>6.</t>
  </si>
  <si>
    <t>Projektantski nadzor</t>
  </si>
  <si>
    <t>1.3.</t>
  </si>
  <si>
    <t>2.1.</t>
  </si>
  <si>
    <t>2.2.</t>
  </si>
  <si>
    <t>2.4.</t>
  </si>
  <si>
    <t>2.5.</t>
  </si>
  <si>
    <t>2.9.</t>
  </si>
  <si>
    <t>VOZIŠČE KONSTRUKCIJE</t>
  </si>
  <si>
    <t>3.1.</t>
  </si>
  <si>
    <t>NOSILNE PLASTI</t>
  </si>
  <si>
    <t>3.5.</t>
  </si>
  <si>
    <t>3.6.</t>
  </si>
  <si>
    <t>BANKINE</t>
  </si>
  <si>
    <t>OPREMA CEST</t>
  </si>
  <si>
    <t>6.1.</t>
  </si>
  <si>
    <t>6.2.</t>
  </si>
  <si>
    <t>PREDDELA</t>
  </si>
  <si>
    <t>4.1.</t>
  </si>
  <si>
    <t>Geotehnični nadzor</t>
  </si>
  <si>
    <t>6.3.</t>
  </si>
  <si>
    <t>25 112</t>
  </si>
  <si>
    <t>GRADBENA IN OBRTNIŠKA DELA</t>
  </si>
  <si>
    <t>POKONČNA OPREMA CEST</t>
  </si>
  <si>
    <t>OPREMA ZA VODENJE PROMETA</t>
  </si>
  <si>
    <t>79 351</t>
  </si>
  <si>
    <t>79 514</t>
  </si>
  <si>
    <t>OSTALA PREDDELA</t>
  </si>
  <si>
    <t>IZKOPI</t>
  </si>
  <si>
    <t>PREVOZI, RAZPROSTIRANJE IN UREDITEV DEPONIJ MATERIALA</t>
  </si>
  <si>
    <t>GEODETSKA DELA</t>
  </si>
  <si>
    <t>GLOBINSKO ODVODNJAVANJE - KANALIZACIJA</t>
  </si>
  <si>
    <t>4.4.</t>
  </si>
  <si>
    <t>JAŠKI</t>
  </si>
  <si>
    <t>4.5.</t>
  </si>
  <si>
    <t>PREPUSTI</t>
  </si>
  <si>
    <t>ČIŠČENJE TERENA</t>
  </si>
  <si>
    <t>PLANUM TEMELJNIH TAL</t>
  </si>
  <si>
    <t>BREŽINE IN ZELENICE</t>
  </si>
  <si>
    <t>25 151</t>
  </si>
  <si>
    <t>VI.</t>
  </si>
  <si>
    <t>VII.</t>
  </si>
  <si>
    <t>POVRŠINSKO ODVODNJAVANJE</t>
  </si>
  <si>
    <t>ura</t>
  </si>
  <si>
    <t>4.2.</t>
  </si>
  <si>
    <t>OPREMA ZA ZAVAROVANJE PROMETA</t>
  </si>
  <si>
    <t>Doplačilo za zatravitev s semenom</t>
  </si>
  <si>
    <t>*</t>
  </si>
  <si>
    <t>t</t>
  </si>
  <si>
    <t>Pobrizg podlage z bitumensko emulzijo 0,4 kg/m2</t>
  </si>
  <si>
    <t>PRESKUSI, NADZOR, TEHNIČNA DOKUMENTACIJA</t>
  </si>
  <si>
    <t>Izdelava dokumentacije za vpis v banko cestnih podatkov (BCP)</t>
  </si>
  <si>
    <t>ocena</t>
  </si>
  <si>
    <t>kpl</t>
  </si>
  <si>
    <t>Opomba 10:</t>
  </si>
  <si>
    <t>S11 122</t>
  </si>
  <si>
    <t>Obnova in zavarovanje zakoličbe osi trase ostale javne ceste v gričevnatem terenu.</t>
  </si>
  <si>
    <t>km</t>
  </si>
  <si>
    <t>S11 222</t>
  </si>
  <si>
    <t>Postavitev in zavarovanje prečnega profila ostale javne ceste v gričevnatem terenu</t>
  </si>
  <si>
    <t>S11 412</t>
  </si>
  <si>
    <t>Ponovno zakoličenje in zavarovanje zakoličbe trase ostale javne ceste med delom</t>
  </si>
  <si>
    <t>N12 121</t>
  </si>
  <si>
    <t>S12 211</t>
  </si>
  <si>
    <t>S12 212</t>
  </si>
  <si>
    <t>S12 231</t>
  </si>
  <si>
    <t>S12 261</t>
  </si>
  <si>
    <t>S12 322</t>
  </si>
  <si>
    <t>S12 372</t>
  </si>
  <si>
    <t xml:space="preserve">S12 382 </t>
  </si>
  <si>
    <t>Rezanje asfaltne plasti s talno diamantno žago, debele 6 do 10 cm</t>
  </si>
  <si>
    <t>S12 411</t>
  </si>
  <si>
    <t>N13 xxx</t>
  </si>
  <si>
    <t>ZEMELJSKA DELA</t>
  </si>
  <si>
    <t>S21 253</t>
  </si>
  <si>
    <t>S21 326</t>
  </si>
  <si>
    <t>S21 376</t>
  </si>
  <si>
    <t>S22 115</t>
  </si>
  <si>
    <t>Ureditev planuma temeljnih tal trde kamnine - 5.kategorije</t>
  </si>
  <si>
    <t>2.3.</t>
  </si>
  <si>
    <t>LOČILNE, DRENAŽNE IN FILTRSKE PLASTI TER DELOVNI PLATI</t>
  </si>
  <si>
    <t>S23 312</t>
  </si>
  <si>
    <t>Dobava in vgraditev geotekstilije za ločilno plast (po načrtu), natezna trdnost nad 12 do 14 kN/m2</t>
  </si>
  <si>
    <t>NASIPI, ZASIPI, KLINI, POSTELJICA, IN GLINAST</t>
  </si>
  <si>
    <t>S24 461</t>
  </si>
  <si>
    <t>S24 118</t>
  </si>
  <si>
    <t>S25 112</t>
  </si>
  <si>
    <t>S25 122</t>
  </si>
  <si>
    <t>Humuziranje brežine z valjanjem, v debelini 15 cm - strojno</t>
  </si>
  <si>
    <t>S25 151</t>
  </si>
  <si>
    <t>N29 118</t>
  </si>
  <si>
    <t>S29 131</t>
  </si>
  <si>
    <t>S29 151</t>
  </si>
  <si>
    <t>S31 131</t>
  </si>
  <si>
    <t>S31 544</t>
  </si>
  <si>
    <t>Izdelava nosilne plasti bitumizirane zmesi AC 22 base B 50/70 A2 v debelini 8 cm</t>
  </si>
  <si>
    <t>S31 723</t>
  </si>
  <si>
    <t>Izdelava vezne plasti bitumizirane zmesi AC 16 bin PmB 45/80-65 A2 v debilini 7 cm</t>
  </si>
  <si>
    <t>3.2.</t>
  </si>
  <si>
    <t>OBRABNE IN ZAPORNE PLASTI</t>
  </si>
  <si>
    <t>S32 273</t>
  </si>
  <si>
    <t>izdealva obrabne in zaporne plasti bitumizirane zmesi AC 11 surf B 50/70 A3 v debelini 4cm</t>
  </si>
  <si>
    <t>S32 591</t>
  </si>
  <si>
    <t>Čiščenje utrjene/odrezkane površine podlage pred pobrizgom z bitumenskim vezivom</t>
  </si>
  <si>
    <t>S32 562</t>
  </si>
  <si>
    <t>ROBNI ELEMENTI VOZIŠČA</t>
  </si>
  <si>
    <t>S35 214</t>
  </si>
  <si>
    <t>Dobava in vgraditev predfabriciranega dvignjenega robnika iz cementnega betona s prerezom 15/25 cm</t>
  </si>
  <si>
    <t>S35 244</t>
  </si>
  <si>
    <t>Izdelava pogreznjenega robnika iz cementnega betona s prerezom 15/25 cm</t>
  </si>
  <si>
    <t>S36 133</t>
  </si>
  <si>
    <t>Izdelava bankine iz drobljenca, široke 0,76 do 1,00m</t>
  </si>
  <si>
    <t>S41 xxx</t>
  </si>
  <si>
    <t>S43 181</t>
  </si>
  <si>
    <t>S42 231</t>
  </si>
  <si>
    <t>S44 798</t>
  </si>
  <si>
    <t>Preskus tesnosti jaška premera od 60 do 80 cm</t>
  </si>
  <si>
    <t>N 44 xxx</t>
  </si>
  <si>
    <t>S45 114</t>
  </si>
  <si>
    <t>Izdelava prepusta krožnega prereza iz cevi iz cementnega betona s premerom 60cm</t>
  </si>
  <si>
    <t>N45 xxx</t>
  </si>
  <si>
    <t>5.4.</t>
  </si>
  <si>
    <t>ZIDARSKA IN KAMNOSEŠKA DELA</t>
  </si>
  <si>
    <t>S54 114</t>
  </si>
  <si>
    <t>S61 132</t>
  </si>
  <si>
    <t>Izdelava temelja iz cementnega betona C 12/15, globine 100 cm, premera 30 cm</t>
  </si>
  <si>
    <t>S61 215</t>
  </si>
  <si>
    <t>Dobava in vgraditev stebrička za prometni znak iz vroče cinkane jeklene cevi s premerom 64 mm, dolge 2500mm</t>
  </si>
  <si>
    <t>S61 216</t>
  </si>
  <si>
    <t>Dobava in vgraditev stebrička za prometni znak iz vroče cinkane jeklene cevi s premerom 64 mm, dolge 3000mm</t>
  </si>
  <si>
    <t>S61 217</t>
  </si>
  <si>
    <t>Dobava in vgraditev stebrička za prometni znak iz vroče cinkane jeklene cevi s premerom 64 mm, dolge 3500mm</t>
  </si>
  <si>
    <t>S61 218</t>
  </si>
  <si>
    <t>Dobava in vgraditev stebrička za prometni znak iz vroče cinkane jeklene cevi s premerom 64 mm, dolge 4000mm</t>
  </si>
  <si>
    <t>S61 219</t>
  </si>
  <si>
    <t>Dobava in vgraditev stebrička za prometni znak iz vroče cinkane jeklene cevi s premerom 64 mm, dolge 4500mm</t>
  </si>
  <si>
    <t>S61 442</t>
  </si>
  <si>
    <t>Dobava in pritrditev trikotnega prometnega znaka, podloga iz aluminijaste pločevine znak z odsevno folijo RA2, dolžina stranice a=900mm</t>
  </si>
  <si>
    <t>S61 653</t>
  </si>
  <si>
    <t>Dobava in pritrditev okroglega prometnega znaka, podloga iz aluminijaste pločevine znak z odsevno folijo RA2, premera 600mm</t>
  </si>
  <si>
    <t>S61 713</t>
  </si>
  <si>
    <t>S61 714</t>
  </si>
  <si>
    <t>S61 715</t>
  </si>
  <si>
    <t>N61 442</t>
  </si>
  <si>
    <t>61 xxx</t>
  </si>
  <si>
    <t xml:space="preserve">Dobava in postavitev plastičnega smernika z votlim prerezom dolžine 1200 mm, z odsevnikom </t>
  </si>
  <si>
    <t>OZNAČBE NA CESTIŠČU</t>
  </si>
  <si>
    <t>S62 121</t>
  </si>
  <si>
    <t>N62 121</t>
  </si>
  <si>
    <t>S62 253</t>
  </si>
  <si>
    <t>S62 165</t>
  </si>
  <si>
    <t>S62 168</t>
  </si>
  <si>
    <t xml:space="preserve">S63 111 </t>
  </si>
  <si>
    <t>6.4.</t>
  </si>
  <si>
    <t>N 64 100</t>
  </si>
  <si>
    <t>N 79 101</t>
  </si>
  <si>
    <t>Zavarovanje gradbišča v času gradnje z izbrano zaporo prometa - postavitev in vzdrževanje zapore po potrejenem ceniku koncesionarja. Postavka je fiksna in v fazi izbire izvajalca nespremenljiva za vse ponudnike. OPOMBA: ponudnik naj ceno za to postavko ohrani, obračun se vrši na podlagi računov koncesionarja potrjenega s strani nadzora</t>
  </si>
  <si>
    <t>S11 212</t>
  </si>
  <si>
    <t>S14 422</t>
  </si>
  <si>
    <t>Obnova in zavarovanje zakoličbe trase ostale javne ceste - končno zakoličenje</t>
  </si>
  <si>
    <t>S21 114</t>
  </si>
  <si>
    <t>Površinski izkop plodne zemljine - 1. kategorije - strojno z nakladanjem</t>
  </si>
  <si>
    <t>S24 441</t>
  </si>
  <si>
    <t>25 xxx</t>
  </si>
  <si>
    <t>Ureditev brežin v naklonu 1:1</t>
  </si>
  <si>
    <t>Izdelava pogreznjenega robnika iz cementnega betona s prerezom 8/20 cm</t>
  </si>
  <si>
    <t>S35 245</t>
  </si>
  <si>
    <t>S36 131</t>
  </si>
  <si>
    <t>Izdelava bankine iz drobljenca, široke do 0,50m</t>
  </si>
  <si>
    <t>61 132</t>
  </si>
  <si>
    <t>N61 219</t>
  </si>
  <si>
    <t>Dobava in vgraditev stebrička za prometni znak iz vroče cinkane jeklene cevi s premerom 64 mm, dolge 5000mm</t>
  </si>
  <si>
    <t>S62 119</t>
  </si>
  <si>
    <t>N62 119</t>
  </si>
  <si>
    <t>Opomba:</t>
  </si>
  <si>
    <t>* V popisih so zajeta vsa potrebna, tudi pomožna in pripravljalna dela, vključno s potrebnim materialom in sredstvi za izdelavo - izvedbo posamezne postavke</t>
  </si>
  <si>
    <t>GRADBENA DELA</t>
  </si>
  <si>
    <t>Trasiranje obstoječe trase zemeljskega kabla, TK linije oz. kabelske kanalizacije z uporabo obstoječih načrtov in iskalca kablov oz po projektu</t>
  </si>
  <si>
    <t>Dodatek za izdelavo križanja tk trase z ostalimi komunalnimi vodi v skladu s navodili upravljalca vodov, v dokumentaciji je potrebno izrisati detajl križanja, plačilo na podlagi vpisa v gradbeni dnevnik s strani upravljalca</t>
  </si>
  <si>
    <t>MONTAŽNA DELA</t>
  </si>
  <si>
    <t>Zakoličba naročniškega (RNO) omrežja  (Obračuna se po dejanskih stroških).</t>
  </si>
  <si>
    <t>OSTALE STORITVE</t>
  </si>
  <si>
    <t xml:space="preserve">Zakoličba obstoječih kabelskih tras NN vodov </t>
  </si>
  <si>
    <t>Izkop jarka nad NN vodi globine 1.1 m in 0.4 m širine; zasutje z utrjevanjem po plasteh; povrnitev v obstoječe stanje</t>
  </si>
  <si>
    <t>Dodatek za ročni izkop nad energetskimi NN kablovodom; zasip z utrjevanjem po plasteh</t>
  </si>
  <si>
    <t>Zaščita kabelske kanalizacije pri prečkanju povoznih površin - obbetoniranje cevi z betonom 
C 16/20 -  0,1m1</t>
  </si>
  <si>
    <t>Dobava cevi in zaščita kabla v jarku: DWP cev fi 110 mm</t>
  </si>
  <si>
    <t>Dobava in vgradnja v izkopan rov; opozorilni trak</t>
  </si>
  <si>
    <t>ZAŠČITA EE OMREŽJA</t>
  </si>
  <si>
    <t>Natikanje prerezane DWP cevi fi 110 mm na obstoječ NN kablovod</t>
  </si>
  <si>
    <t>Meritve zaščite proti udaru električnega toka, izolacijske trdnosti kabelskih vodnikov, galvanskih povezav kovinskih mas, ponikalne upornosti,</t>
  </si>
  <si>
    <t>Nadzor elektrodistribucije in stikalne manipulacije nadzor elektrodistribucije in stikalne manipulacije</t>
  </si>
  <si>
    <t>00 000</t>
  </si>
  <si>
    <t>Geodetska dela - zakoličba geodetskih in višinskih točk. Skupaj cca. 12 točk.</t>
  </si>
  <si>
    <t>11 313</t>
  </si>
  <si>
    <t>Postavitev in zavarovanje profilov za zakoličbo objekta s površino nad 100 m2.</t>
  </si>
  <si>
    <t>21 314</t>
  </si>
  <si>
    <t>Izkop vezljive zemljine/zrnate kamnine – 3. kategorije za kanalske rove in prepuste, širine do 1,0 m in globine do 1,0 m – strojno, planiranje dna ročno. Izkopi za kanalizacijske cevi od kamnite zložbe do končnega iztoka.</t>
  </si>
  <si>
    <t>Izkop mehke in trde kamnine – 4. in 5. kategorije za kanalske rove in prepuste, širine do 1,0 m in globine do 1,0 m – strojno, planiranje dna ročno. Izkopi za kanalizacijske cevi od kamnite zložbe do končnega iztoka.</t>
  </si>
  <si>
    <t>21 434</t>
  </si>
  <si>
    <t>Izkop vezljive zemljine/zrnate kamnine – 3. kategorije za gradbene jame za objekte, globine do 3,0 m  – strojno, planiranje dna ročno. Izkopi za kamnito zložbo.</t>
  </si>
  <si>
    <t>Izkop mehke in trde kamnine – 4. in 5. kategorije za gradbene jame za objekte, globine do 3,0 m. Izkopi za kamnito zložbo.</t>
  </si>
  <si>
    <t>Prekladanje in deponiranje izkopanega materiala na začasno deponijo na delovišču.</t>
  </si>
  <si>
    <t>Prekladanje in nasipanje izkopanega materiala iz začasne deponije na gradbišču - material vezljive zemljine/zrnate kamnine 3. kategorije. Povratno nasipanje za kamnito zložbo, kanalizacijske cevi.</t>
  </si>
  <si>
    <t xml:space="preserve"> 22 112</t>
  </si>
  <si>
    <t>Ureditev planuma temeljnih tal mehke in trde kamnine – 4. in 5. kategorije. Kamnita zložba.</t>
  </si>
  <si>
    <t>Ureditev naklonov in povrnitev (novih ali poškodovanih) brežin v prvotno stanje.</t>
  </si>
  <si>
    <t>Humuziranje brežine brez valjanja, v debelini do 15 cm - strojno.</t>
  </si>
  <si>
    <t>Doplačilo za zatravitev s semenom.</t>
  </si>
  <si>
    <t>21 315
21 316</t>
  </si>
  <si>
    <t>21 435
21 436</t>
  </si>
  <si>
    <t>51 211</t>
  </si>
  <si>
    <t>Dobava in izdelava   (enostranskega) podprtega opaža za ravne temelje (višina temelja 0.5 m).</t>
  </si>
  <si>
    <t>Dobava in vgraditev cementnega betona C25/30, XC2, D32, S2 v prerez nad 0,50 m3/m2-m1. Temelj.</t>
  </si>
  <si>
    <t>Dobava in vgradnja zemeljsko vlažnega betona C25/30 in zmrzlinsko odpornih kamnitih blokov velikosti 30-70 cm v razmerju  30:70, vključno z izdelavo poglobljenih fug na vidnem delu.</t>
  </si>
  <si>
    <t>Dobava betona C25/30, XC2, D32, S2 in izdelava betonske mulde, širine 30 cm, v debelini do 15 cm.</t>
  </si>
  <si>
    <t>51 511</t>
  </si>
  <si>
    <t>Izdelava podprtega opaža za betonski venec s podporo, visoko do 2 m.</t>
  </si>
  <si>
    <t>51 331</t>
  </si>
  <si>
    <t>Izdelava dvostranskega vezanega opaža za betonski venec (višina venca 1.02 m).</t>
  </si>
  <si>
    <t>Dobava in vgraditev cementnega betona C30/37, XD3, XF4, PV-II, D16, S3 v prerez nad 0,50 m3/m2-m1. Betonski venec.</t>
  </si>
  <si>
    <t>52 222</t>
  </si>
  <si>
    <t>Dobava in postavitev rebrastih armaturnih palic iz visokovrednega naravno trdega jekla B St 500 S s premerom 10 mm, za srednje zahtevno ojačitev.</t>
  </si>
  <si>
    <t xml:space="preserve">Material za dilatacijske rege debeline 2.0 cm,vključno z vgradnjo in izdelavo reg - trda penasta plošča (stirodur), trajno elastični zapolnitveni material in trajna elastična masa za stike, presek rege cca. 0.15 m2.  </t>
  </si>
  <si>
    <t>Dobava in vgradnja prefabriciranega ležečega robnika iz cementnega betona s prerezom 15/25 cm, vgradnja v AB venec.</t>
  </si>
  <si>
    <t xml:space="preserve">53 134
53 612   </t>
  </si>
  <si>
    <t>53 134
53 623
53 635
53 672</t>
  </si>
  <si>
    <t>KAMNITA ZLOŽBA</t>
  </si>
  <si>
    <t>Dobava in vgradnja kamnitega drobljenca D16/32 za drenažni zasip. Po potrebi zasipanje z opažem.</t>
  </si>
  <si>
    <t>Dobava in vgradnja PE drenažne cevi DN 200 na betonski temelj z obsipom, vključno z ureditvijo vtoka ter iztoka.</t>
  </si>
  <si>
    <t>43 182</t>
  </si>
  <si>
    <t>Dobava in vgradnja PE kanalizacijske cevi DN 200 SN4 na peščeni posteljici z obsipom, vključno z morebitnimi koleni in ureditvijo vtoka ter iztoka.</t>
  </si>
  <si>
    <t>44 132</t>
  </si>
  <si>
    <t>Izdelava jaška iz cementnega betona, krožnega prereza s premerom 50 cm, globokega 1.0 m, vključno  z  izdelavo betonskega ležišča C16/20 debeline 15 cm; z ureditvijo vtoka drenaže in iztoka.</t>
  </si>
  <si>
    <t>44 913</t>
  </si>
  <si>
    <t xml:space="preserve">Dobava in vgraditev pokrova iz ojačenega cementnega betona, krožnega prereza s premerom 50 cm. </t>
  </si>
  <si>
    <t>Dobava in vgradnja betona C20/25 in lomljenec 20-30 cm v razmerju  30:70 za izdelavo iztočne glave</t>
  </si>
  <si>
    <t>Geodetska dela - zakoličba geodetskih in višinskih točk. Skupaj cca. 10 točk.</t>
  </si>
  <si>
    <t>11 311</t>
  </si>
  <si>
    <t>Postavitev in zavarovanje profilov za zakoličbo objekta s površino do 50 m2.</t>
  </si>
  <si>
    <t>58 241</t>
  </si>
  <si>
    <t>Dobava in vgraditev žične panelne ograje, višina panela 100 cm in dolžina 2,5 m, iz vroče pocinkane prašno barvane žice in stebričkov (vključena vsa dela:paneli, stebrički in pritrditev stebričkov na AB venec s sidrnimi vijaki,…). Vgradnja po načrtu proizvajalca.</t>
  </si>
  <si>
    <t>Izkop vezljive zemljine/zrnate kamnine – 3. kategorije za gradbene jame za objekte, globine do 2,5 m  – strojno, planiranje dna ročno. Izkopi za kamnito zložbo.</t>
  </si>
  <si>
    <t>Izkop mehke in trde kamnine – 4. in 5. kategorije za gradbene jame za objekte, globine do 2,5 m. Izkopi za kamnito zložbo.</t>
  </si>
  <si>
    <t>Dobava in vgradnja zemeljsko vlažnega betona C25/30 in zmrzlinsko odpornih kamnitih blokov velikosti 20-50 cm v razmerju  30:70, vključno z izdelavo poglobljenih fug na vidnem delu.</t>
  </si>
  <si>
    <t>Izdelava dvostranskega vezanega opaža za betonski venec (višina venca 0.25 m).</t>
  </si>
  <si>
    <t>Dobava in vgraditev cementnega betona C30/37, XD1, XF3, PV-II, D16, S3 v prerez do 0,15 m3/m2-m1. Betonski venec.</t>
  </si>
  <si>
    <t>Dobava in postavitev rebrastih armaturnih palic iz visokovrednega naravno trdega jekla B St 500 S s premerom 8 mm in 10 mm, za srednje zahtevno ojačitev.</t>
  </si>
  <si>
    <t xml:space="preserve">Material za dilatacijske rege debeline 2.0 cm,vključno z vgradnjo in izdelavo reg - trda penasta plošča (stirodur), trajno elastični zapolnitveni material in trajna elastična masa za stike, presek rege cca. 0.82 m2.  </t>
  </si>
  <si>
    <t>43 183</t>
  </si>
  <si>
    <t>Dobava in vgradnja PE kanalizacijske cevi DN 250 SN8 na peščeni posteljici z obsipom, vključno z morebitnimi koleni in ureditvijo vtoka ter iztoka.</t>
  </si>
  <si>
    <t>43 283</t>
  </si>
  <si>
    <t>Obbetoniranje cevi  za kanalizacijo premera DN 250 s cementnim betonom  C12/15</t>
  </si>
  <si>
    <t>44 165</t>
  </si>
  <si>
    <t>Izdelava jaška iz cementnega betona, krožnega prereza s premerom 80 cm, globokega 3.0 m, vključno  z  izdelavo betonskega ležišča C16/20 debeline 15 cm; z ureditvijo direktnega vtoka, vtoka drenaže in iztoka.</t>
  </si>
  <si>
    <t>44 916</t>
  </si>
  <si>
    <t xml:space="preserve">Dobava in vgraditev pokrova iz ojačenega cementnega betona, krožnega prereza s premerom 80 cm. </t>
  </si>
  <si>
    <t>Dobava in vgradnja prefabriciranega betonskih muld iz cementnega betona širine 50 cm.</t>
  </si>
  <si>
    <t>58 211</t>
  </si>
  <si>
    <t>Dobava in vgraditev ograje za pešce iz jeklenih cevnih profilov z vertikalnimi polnili, visoke 120 cm (vsa dela  s pritrditvijo stebričkov, dilatacijami, detajli,…)</t>
  </si>
  <si>
    <t>Izkop vezljive zemljine/zrnate kamnine – 3. kategorije za gradbene jame za objekte, globine do 4,0 m  – strojno, planiranje dna ročno. Izkopi za kamnito zložbo.</t>
  </si>
  <si>
    <t>Izkop mehke in trde kamnine – 4. in 5. kategorije za gradbene jame za objekte, globine do 4,0 m. Izkopi za kamnito zložbo.</t>
  </si>
  <si>
    <t>Izdelava dvostranskega vezanega opaža za betonski venec (višina venca do 0.65 m).</t>
  </si>
  <si>
    <t>Dobava in vgraditev cementnega betona C30/37, XD3, XF4, PV-II, D16, S3 v prerez  od 0,16 do 0,30 m3/m2-m1. Betonski venec.</t>
  </si>
  <si>
    <t>53 132
53 623
53 635
53 672</t>
  </si>
  <si>
    <t>53 131
53 621
53 634
53 672</t>
  </si>
  <si>
    <t>VIII.</t>
  </si>
  <si>
    <t>Zakoličba trase CR in NN priključka</t>
  </si>
  <si>
    <t>Izkop jarka globine 1.1 m in 0.4 m širine; zasutje z utrjevanjem po plasteh; povrnitev v obstoječe stanje</t>
  </si>
  <si>
    <t>Dodatek za ročni izkop za potrebe  trase CR ( ocena )</t>
  </si>
  <si>
    <t>Zaščita kabelske kanalizacije CR pri prečkanju povoznih površin - obbetoniranje cevi z betonom 
C 16/20 -  0,1m3/m1</t>
  </si>
  <si>
    <t>Dobava in vgradnja v izkopan rov; pocinkan valjanec FeZn 25x4mm</t>
  </si>
  <si>
    <t>Dobava križna sponka 60x60 in izdelava križnih stikov</t>
  </si>
  <si>
    <t>antikorozijska zaščita (bitumen) križnikih stikov in priključkov na kandelaber</t>
  </si>
  <si>
    <t>Dobava in vgradnja v izkopan DWP cev fi 110 mm</t>
  </si>
  <si>
    <t>Dobava cevi in izdelava pomožnega kabelskega jaška iz B.C. fi 60cm izkop v zemljišču I. do III. ktg., betoniranje dna jaška z betonom, dobava in montaža lahkega LŽ pokrova  60x60 cm (125kN) in obbetoniranje , izdelava vseh potrebnih uvodov,  nakladanje in odvoz odvečnega materiala ter stroški začasne in končne deponije, ometavanje in finalna obdelava jaška, čiščenje okolice</t>
  </si>
  <si>
    <t xml:space="preserve">izkop in izdelava stojnega mesta iz betonske cevi fi 300 mm, dolžine 1,0 m ter obbetoniranje za kandelabre, komplet z izkopom, zasipom, utrjevanjem in planiranjem. </t>
  </si>
  <si>
    <t>izkop in izdelava tipskega montažnega temelja AB 0,8x0,8x1,5 m za stojno mesto kandelabra</t>
  </si>
  <si>
    <t>KABELSKI RAZVOD</t>
  </si>
  <si>
    <t>Opomba: (dobava in montaža/polaganje)</t>
  </si>
  <si>
    <t>kabel NYM - J 5x10 mm2 mm2  uvlečen v DWP cevi</t>
  </si>
  <si>
    <t>Izdelava kabelskih končnikov in priključitev kablov NYM - J 5x10 mm2 mm v kandelabru in razdelilcu</t>
  </si>
  <si>
    <t>Instalacija (ožičenje)  kandelabrov  in sicer od priključne omarice v kandelabru do same svetilke s kablom NYY-J 3x1,5 mm2, kompletno z priključnim setom.</t>
  </si>
  <si>
    <t>Izvedba navezave nove CR na ostoječo CR zobstoječimi napajalnimi vodi; priklop v obstoječih kandelabrih CR, ki se ohranijo</t>
  </si>
  <si>
    <t>KANDELABRI IN SVETILKE</t>
  </si>
  <si>
    <t>Opomba: (dobava in montaža)</t>
  </si>
  <si>
    <t>Dobava in montaža tipskih sidrnih stopenjskih pocinkanih drogov, nadzemne višine 9,0 m z nastavkom ɸ60 mm za direktni natik cestnih svetilk  v kompletu s sidrnimi ploščami TF18/300 ter vijaki in stroški postavitve (kandelabri morajo biti izdelani po standardih SIST EN 40 in SIST EN-ISO 1461.)</t>
  </si>
  <si>
    <t>Dobava in montaža tipskih vsadni stopenjskih pocinkanih drogov, nadzemne višine 4,5 m in stroški postavitve (kandelabri morajo biti izdelani po standardih SIST EN 40 in SIST EN-ISO 1461.)</t>
  </si>
  <si>
    <t xml:space="preserve">Dobava in montaža cestne LED svetilke, zaščitene pred prahom in vlago IP66, zaščita proti udarcem IK08, klasa 2 električne zaščite, ohišje iz tlačno ulitega aluminija, natik navpično na kandelaber debeline od 42mm do 60mm, natik na krak s strani debeline 42mm do 60mm, kot natika 0°, zamenljiv in nadgradljiv optični modul, možnost regulacije 50%, 7400 lm izhodnega svetlobnega toka svetilke, moč svetilke 61W, barvna temperatura vira 4000K, indeks barvnega videza 70. (kot npr.:Grah Lighting, Aerolite LSL M 7400 lm 61W) ali enakovredna svetilka </t>
  </si>
  <si>
    <t xml:space="preserve">Dobava in montaža cestne LED svetilke, zaščitene pred prahom in vlago IP66, zaščita proti udarcem IK08, klasa 2 električne zaščite, ohišje iz tlačno ulitega aluminija, natik navpično na kandelaber debeline od 42mm do 60mm, natik na krak s strani debeline 42mm do 60mm, kot natika 0°, zamenljiv in nadgradljiv optični modul, možnost regulacije 50%, 6400 lm izhodnega svetlobnega toka svetilke, moč svetilke 50W, barvna temperatura vira 4000K, indeks barvnega videza 70. (kot npr.:Grah Lighting, Aerolite LSL M 6400 lm 50W) ali enakovredna svetilka </t>
  </si>
  <si>
    <t xml:space="preserve">Dobava in montaža cestne LED svetilke, zaščitene pred prahom in vlago IP66, zaščita proti udarcem IK08, klasa 2 električne zaščite, ohišje iz tlačno ulitega aluminija, natik navpično na kandelaber debeline od 42mm do 60mm, natik na krak s strani debeline 42mm do 60mm, kot natika 0°, zamenljiv in nadgradljiv optični modul, optika ME, možnost regulacije 50%, 4600 lm izhodnega svetlobnega toka svetilke, moč svetilke 35W, barvna temperatura vira 3000K, indeks barvnega videza 70. (kot npr.:Grah Lighting, Aerolite LSL M 4600 lm 35W) ali enakovredna svetilka </t>
  </si>
  <si>
    <t>Izdelava priključka ozemljitve na drog z  FeZn 25x4 mm (2,5 m)</t>
  </si>
  <si>
    <t>Dobava in montaža priključno varovalnega elementa PVE4/25-1</t>
  </si>
  <si>
    <t>OSTALA EL. INSTALACIJSKA DELA IN MATERIAL</t>
  </si>
  <si>
    <t>odklop in odstranitev obstoječih svetilk javne razsvetljave; odvoz na dogovorjeno mesto in deponiranje</t>
  </si>
  <si>
    <t>odklop in odstranitev obstoječih drogov razsvetljave; odvoz na dogovorjeno mesto in deponiranje</t>
  </si>
  <si>
    <t>odklop in odstranitev obstoječega osvetljenega prehoda za pešce; odvoz na dogovorjeno mesto in deponiranje</t>
  </si>
  <si>
    <t>SISTEM OZNAČITVE PREHODA  – SOOP</t>
  </si>
  <si>
    <t>kabel H07RN 3x1,5 mm2  za  ožičenje SOOP sistema</t>
  </si>
  <si>
    <t>kabel H07RN 4x1,5 mm2  za  ožičenje SOOP sistema</t>
  </si>
  <si>
    <t>Prometni znak prehod za pešce (2431) z notranjo LED osvetlitvijo: 
-Standard: EN 12899
-Napetost: 12V
-Osvetljena površina znaka: 600 x 600 mm
-Dimenzije ohišja LED znaka 2431: 645 x 735 x 68 mm
-Moč: 24W
-Širina objemke: 60 – 100 mm 
Utripalke Basic 102 enostranske:
-Standard: EN 12352, razred L2H
-Napetost: 12V
-Moč: 15 W
-Dimenzije utripalke: fi 139 x 19 mm
-Dimenzije ohišja: 600 x 160 x 60 mm
-Širina objemke: 60 – 100 mm 
2x Senzor za zaznavo pešcev in kolesarjev:
-Napetost: 12V
-Širina objemke: 60 – 100 mm 
Gumb s senzorjem za vklop utripalk Elektro omarica za napajanje in krmiljenje:
-kapaciteta akumulatorja: 7 Ah - 18A
-napetost akumulatorja: 12V
-Širina objemke: 60 – 100 mm</t>
  </si>
  <si>
    <t xml:space="preserve">Meritve zaščite proti udaru električnega toka, izolacijske trdnosti kabelskih vodnikov, galvanskih povezav kovinskih mas, ponikalne upornosti, </t>
  </si>
  <si>
    <t>Svetlobnotehnične meritve za verifikacijo izpolnjevanja projektno določenih parametrov (horizontalna osvetljenost cestnega odseka, horizontalna in vertikalna osvetljenost prehoda za pešce-2x)</t>
  </si>
  <si>
    <t>Demontaža prometnega znaka na enem podstavku. Vkljunčo z odstranitvijo temelja in stebrička</t>
  </si>
  <si>
    <t>Demontaža prometnega znaka na dveh podstavkih. Vkljunčo z odstranitvijo temelja in stebrička</t>
  </si>
  <si>
    <t>Demontaža jeklene varnostne ograje. Vključno z odvozom na stalno odlagališče</t>
  </si>
  <si>
    <t xml:space="preserve">Porušitev in odstranitev asfaltne plasti v debelini 6 do 10 cm. Vključno z odlaganjem na začasno deponijo in predelavo (drobljenjem) za naknadno vgradnjo v nasip </t>
  </si>
  <si>
    <t xml:space="preserve">Rezkanje in odvoz asfaltne krovne plasti v debelini 4 do 7 cm.  V debelini 5 cm, vključno z odlaganjem na začasno deponijo in predelavo (drobljenjem) za naknadno vgradnjo v nasip </t>
  </si>
  <si>
    <t>Izdelava posteljice v debelini do 50 cm iz zrnate kamnine - 3. kategorije. Dobava kamnitega materiala D125 iz gramoznice, vgraditev v debelini do d=50cm</t>
  </si>
  <si>
    <t xml:space="preserve">Izdelava nasipa iz zrnate kamnine - 3.kategorije z dobavo iz gramoznice. Kamniti material frakcije D125 od dna izkopa do dna planuma posteljice </t>
  </si>
  <si>
    <t>Humuziranje brežine brez valjanja, v debelini 15 cm - strojno. Dobava humuza iz začasnega odlagališča 286m3</t>
  </si>
  <si>
    <t>Razprostiranje odvečne plodne zemljine - 1. kategorija. Humuziranje brežin</t>
  </si>
  <si>
    <t>Dobava in izdelava nevezane nosilne plasti enakomerno zrnatega drobljenca iz kamnine v debelini do 20 cm. D32 v debelini 20 cm</t>
  </si>
  <si>
    <t>Izdelava asfaltne mulde v enaki sestavi kot asflatno vozišče (8+7+4). Mulda (v enaki sestavi kot voziščna konstrukcija 8+7+4)</t>
  </si>
  <si>
    <t>Izdelava izpusta iz prepusta (obloga iz kamna vtisnjenega v cementno malto), po priloženem detajlu izpusta</t>
  </si>
  <si>
    <t>Oblaganje z lomljencem iz silikatnih kamnin, vezanim s cementno malto, v debelini nad 20 cm, zavarovanje brežine okoli pokrova lovilca olj</t>
  </si>
  <si>
    <t>Izdelava tankoslojne vzdolžne označbe na vozišču z enokomponentno belo barvo, vključno 250 g/m2 posipa z drobci / kroglicami stekla, strojno, debelina plasti suhe snovi 250 mikrometra, širina črte 15 cm. Sredinska neprekinjena črta</t>
  </si>
  <si>
    <t>Izdelava tankoslojne vzdolžne označbe na vozišču z enokomponentno belo barvo, vključno 250 g/m2 posipa z drobci / kroglicami stekla, strojno, debelina plasti suhe snovi 250 mikrometra, širina črte 15 cm. Sredinska prekinjena črta (5/10/5)</t>
  </si>
  <si>
    <t>Izdelava tankoslojne vzdolžne označbe na vozišču z enokomponentno belo barvo, vključno 250 g/m2 posipa z drobci / kroglicami stekla, strojno, debelina plasti suhe snovi 250 mikrometra, širina črte 15 cm. Sredinska kratka prekinjena črta (1/1/1)</t>
  </si>
  <si>
    <t>Izdelava tankoslojne vzdolžne označbe na vozišču z enokomponentno rumeno barvo, vključno 250 g/m2 posipa z drobci / kroglicami stekla, strojno, debelina plasti suhe snovi 250 mikrometra, širina črte 15 cm. Robna neprekinjena črta na nekategoriziranih priključkih</t>
  </si>
  <si>
    <t>Doplačilo za izdelavo prekinjene vzdolžne talne označbe. Sredinska prekinjena črta (5/10/5)</t>
  </si>
  <si>
    <t>Doplačilo za izdelavo prekinjene vzdolžne talne označbe. Sredinska kratka prekinjena črta (1/1/1)</t>
  </si>
  <si>
    <t>Dobava in postavitev plastičnega smernika z votlim prerezom , dolžina 1200mm, z odsevnikom iz folije. Dodatni odsevnik iz umetne mase za preprečitev prehoda divjadi</t>
  </si>
  <si>
    <t>Široki izkop trde kamnine - 5.kategorije z nakladanjem. Pikiranje.</t>
  </si>
  <si>
    <t>Vgraditev posteljice v debelini plasti do 40 cm iz zrnate kamnine - 3. kategorije. Dobava kamnitega materiala D125 iz gramoznice.</t>
  </si>
  <si>
    <t>Izdelava nasipa iz zrnate kamnine - 3.kategorije z dobavo iz gramoznice. Kamniti material frakcije D125 od dna izkopa do dna planuma posteljic.</t>
  </si>
  <si>
    <t>Dobava in izdelava nevezane nosilne plasti enakomerno zrnatega drobljenca iz kamnine v debelini do 20 cm. TD 32 v debelini 20 cm.</t>
  </si>
  <si>
    <t>Dobava in pritrditev prometnega znaka, podloga iz aluminijaste pločevine, znak z odsevno folijo vrste RA2, velikosti od 0,21m2 do 0,40m2. Dopolnilna tabla</t>
  </si>
  <si>
    <t>Izdelava tankoslojne vzdolžne označbe na vozišču z enokomponentno belo barvo, vključno 250 g/m2 posipa z drobci / kroglicami stekla, strojno, debelina plasti suhe snovi 250 mikrometra, širina črte 10 cm. Sredinska prekinjena črta (1/1/1)</t>
  </si>
  <si>
    <t>Izdelava tankoslojne vzdolžne označbe na vozišču z enokomponentno rdečo barvo, vključno 250 g/m2 posipa z drobci / kroglicami stekla, strojno, debelina plasti suhe snovi 250 mikrometra, širina črte 20 cm. Kolesarski prehod</t>
  </si>
  <si>
    <t>Doplačilo za izdelavo prekinjene vzdolžne talne označbe. Sredinska prekinjena črta (1/1/1)</t>
  </si>
  <si>
    <t>Dobava in postavitev lesene varnostne ograje, nivo zadrževanja N2W2, Pinus Sylvestris, globinska obdelava skladna z EN 335 (SIST EN 335-2) oblečene v les. Višine h=min. 1,20m</t>
  </si>
  <si>
    <t>Izdelava projektne dokumentacije za projekt izvedenih del. Vključno z navodili za vzdrževanje in obratovanje.</t>
  </si>
  <si>
    <t xml:space="preserve">Izdelave izpolnjenih obrazcev za vnos podatkov v naročnikovo evidenco cestnih podatkov (BCP). </t>
  </si>
  <si>
    <t xml:space="preserve">Izdelave geodetskega načrta novega stanja. </t>
  </si>
  <si>
    <t>Morebitne postavke v popisih ali tehničnih poročilih, kjer projektant definira proizvajalca, so orientacijske in služijo le kot definicija v smislu zahtevane kvalitete. Izvajalec lahko enako kvaliteten proizvod kupi tudi pri drugih proizvajalcih.</t>
  </si>
  <si>
    <t>S12 391</t>
  </si>
  <si>
    <t>Porušitev in odstranitev robnika iz cementnega betona  15/25/100</t>
  </si>
  <si>
    <t>Porušitev in odstranitev robnika iz cemetnega betona  - vrtni robnik</t>
  </si>
  <si>
    <t>Porušitev in odstranitev prepusta iz cevi s premerom do 60 cm (skupno propustov)</t>
  </si>
  <si>
    <t>Prevoz materiala na začasno odlagališče. Asfalt in plodna zemljina se ponovno uporabita v spodnjem ustroju in humuziranju brežin</t>
  </si>
  <si>
    <t>Izdelava vzdolžne in prečne drenaže, globoke od 1,1 do 2,0 , iz zmesi kamnitih zrn, na planum izkopa. DN 160 - drenažna cev.</t>
  </si>
  <si>
    <t>4.3.</t>
  </si>
  <si>
    <t>GLOBINSKO ODVODNJAVANJE - DRENAŽA</t>
  </si>
  <si>
    <t>Izdelava kanalizacije iz cevi iz polietilena, vključno s podložno plastjo iz zmesi kamnitih zrn, premera 15 cm, v globini do 1,0 m. PVC DN200 SN 8 - povezava med jaškom in lovilcem olj</t>
  </si>
  <si>
    <t>S44 162</t>
  </si>
  <si>
    <t>S44 163</t>
  </si>
  <si>
    <t>Dobava in vgradnja koalescentnega lovilca olj kot npr. AQUAoil_S1P, TIP NS15, cevni priključek fi 160 mm, skupni volumen 5000 l ali podoben koalescentni lovilec olja z enakimi lastnostmi. Vključno z dobavo litoželenega pokrova.</t>
  </si>
  <si>
    <t>Dobava in vgradnja koalescentnega lovilca olj kot npr. AQUAoil_S1P, TIP NS20, cevni priključek fi 200 mm, skupni volumen 7000 l ali podoben koalescentni lovilec olja z enakimi lastnostmi. Vključno z dobavo litoželenega pokrova.</t>
  </si>
  <si>
    <t>Dobava in vgradnja koalescentnega lovilca olj kot npr. AQUAoil_S1P, TIP NS40, cevni priključek fi 315 mm, skupni volumen 10000 l ali podoben koalescentni lovilec olja z enakimi lastnostmi. Vključno z dobavo litoželenega pokrova.</t>
  </si>
  <si>
    <t>Izdelava jaška iz betona, krožnega prereza s premerom 80 cm, globokega 1,0 do 1,5 m. Vključno s konusom, AB vencem z vstavljenim okvirjem, potrebnimi tesnili, spojkami in dobavo na gradbišče in LTŽ rešetko - peskolov</t>
  </si>
  <si>
    <t>Izdelava jaška iz betona, krožnega prereza s premerom 80 cm, globokega 1,5 do 2,0 m. Vključno s konusom, AB vencem z vstavljenim okvirjem, potrebnimi tesnili, spojkami in dobavo na gradbišče in LTŽ rešetko - peskolov</t>
  </si>
  <si>
    <t>4.6.</t>
  </si>
  <si>
    <t>IZVIRI, VODNJAKI, PONIKOVALNICE, VRTAČE</t>
  </si>
  <si>
    <t>N 46 103</t>
  </si>
  <si>
    <t>Dobava in pritrditev prometnega znaka, podloga iz aluminijaste pločevine, znak z odsevno folijo vrste RA2, velikosti od 0,41m2 do 0,70m2</t>
  </si>
  <si>
    <t>Dobava in pritrditev prometnega znaka, podloga iz aluminijaste pločevine, znak z odsevno folijo vrste RA2, velikosti od 0,21m2 do 0,40m2. znak za naselje Bločice</t>
  </si>
  <si>
    <t>Dobava in pritrditev prometnega znaka, podloga iz aluminijaste pločevine, znak z odsevno folijo vrste RA2, velikosti od 0,71m2 do 1,00m2. STOP ZNAK</t>
  </si>
  <si>
    <t>Izdelava tankoslojne vzdolžne označbe na vozišču z enokomponentno belo barvo, vključno 250 g/m2 posipa z drobci / kroglicami stekla, strojno, debelina plasti suhe snovi 250 mikrometra, širina črte 15 cm. robna kratka prekinjena črta (1/1/1)</t>
  </si>
  <si>
    <t>Doplačilo za izdelavo prekinjene vzdolžne talne označbe. robna kratka prekinjena črta (1/1/1)</t>
  </si>
  <si>
    <t>Izdelava tankoslojne prečne in ostalih označb na vozišču z enokomponentno belo barvo, vključno 250 g/m2 posipa z drobci / kroglicami stekla, strojno, debelina plasti suhe snovi 250 mikrometra, površina označbe do 0,5 m2. prehod za kolesarje</t>
  </si>
  <si>
    <t>Izdelava tankoslojne prečne in ostalih označb na vozišču z enokomponentno belo barvo, vključno 250 g/m2 posipa z drobci / kroglicami stekla, strojno, debelina plasti suhe snovi 250 mikrometra, površina označbe nad 1,5 m2. prehod za kolesarje</t>
  </si>
  <si>
    <t>S63 571</t>
  </si>
  <si>
    <t>Dobava in vgraditev cestnega ogledala (brez stebrička). dimenzije 600x800</t>
  </si>
  <si>
    <t xml:space="preserve">Izdelava tehnološko ekonomskega elaborata. </t>
  </si>
  <si>
    <t xml:space="preserve">Dobava in postavitev jeklene varnostne ograje, nivo zadrževanja N2W2. Vključno z vsem potrebnim pritrditvenim in vgradnim materialom </t>
  </si>
  <si>
    <t xml:space="preserve">Tehnični nadzor TELEKOM </t>
  </si>
  <si>
    <t>Odstranitev starejšega dotrajanega objekta na parcelni številki 474/1, k.o. Grahovo, vključno z odstranitvijo strešne kritine, strešnega konstrukcijskega sistema (ostrešja) z uporabo ustreznih delovnih odrov, odstranitev pločevinaste obrobe, odstranitev stavbnega pohištva (okna, vrata, podboji), odstranitev zidanih sten odstranitev temeljne konstrukcije (plošča/pasovni temelji), vključno z odvozom na začasne oz. stalne deponije, vzpostavitev začasne deponije na gradbišču, vključno z predajo odpadkov pooblaščenemi zbiralcu, evidenčnimi listi in plačilom takse za odlaganje odpadkov</t>
  </si>
  <si>
    <t>Izdelava elaborat začasne prometne ureditve za pridobitev dovoljenja za zaporo - vse faze</t>
  </si>
  <si>
    <t>Široki izkop trde kamnine - 5.kategorije z nakladanjem
Opomba: pikiranje</t>
  </si>
  <si>
    <t>Prevoz materiala na trajno odlagališče po izbiri izvajalca</t>
  </si>
  <si>
    <t>Odlaganje odpadne zmesi zemljine in kamnine - trajno odlagališče</t>
  </si>
  <si>
    <t xml:space="preserve">Razprostiranje odvečne plodne zemljine - 1. kategorija. </t>
  </si>
  <si>
    <t>Nakladanje izkopanega materiala, prevoz in deponiranje na trajno deponijo.</t>
  </si>
  <si>
    <t xml:space="preserve">Nakladanje izkopanega materiala, prevoz in deponiranje na trajno deponijo. </t>
  </si>
  <si>
    <t>IX.</t>
  </si>
  <si>
    <t>X.</t>
  </si>
  <si>
    <t>Geodetski posnetek končnega stanja po vseh izvedenih gradbenih delih, vključno z izdelavo posnetka za upravljaca tk in ee vodov.</t>
  </si>
  <si>
    <t>Odstranitev grmovja in dreves na gosto porasli površini (nad 50% pokritega tlorisa) - ročno vključno s strojno odstranitvijo panjev in odvozom na trajno deponijo. 
Opomba: zelo strm teren</t>
  </si>
  <si>
    <t>Demontaža plastičnega smernika. Vključno z odvozom na trajno deponijo.</t>
  </si>
  <si>
    <t>Izkop trde kamnine - 5. kategorije za temelje, kanalske rove, prepuste, jaške in drenaže, širine do 1,0m in globine 1,1 do 2,0m. Izkop za peskolove z nakladanjem</t>
  </si>
  <si>
    <t>Izkop trde kamnine - 5. kategorije za temelje, kanalske rove, prepuste, jaške in drenaže, širine 1,1 do 2,0m in globine 2,1 do 4,0m. Izkop za lovilce olj z nakladanjem</t>
  </si>
  <si>
    <t>Odstranitev grmovja in dreves na gosto porasli površini (nad 50% pokritega tlorisa) - ročno in odvozom na trajno deponijo.
Opomba: zelo strm teren.</t>
  </si>
  <si>
    <t xml:space="preserve">Dobava in montaža stalne table izdelane skladno z "Navodili organa upravljanja na področju komuniciranja vsebin kohezijske politike v programskem obdobju 2014-2020" </t>
  </si>
  <si>
    <t>Dobava in vgradnja betonskega ponikovalnega jaška DN2000mm, globine 2,5 do 3,0m z minimalnim uporabnim volumnom 7,20m3. Kompet z izkopom, zasipom, dobavo in vgradnjo LTŽ pokrova fi 60cm (250kN) ter ostalimi pripadajočimi deli - po prilogi iz gradbenega načrta</t>
  </si>
  <si>
    <t>Dobava in vgradnja ograjnih elementov za vodenje dvoživk in U zaključka, vključno z pripravljalnimi deli (vgradnja elementa kot. Npr. Aco Pro LEP 100, dimenzija posameznega elementa L*Š*V 100x47x45cm)</t>
  </si>
  <si>
    <t>Dobava in vgradnja krilnega vhodnega elementa vključno z pripravljalnimi deli (vgradnja elementa kot. Npr. Aco Pro Levo in desno krilo, dimenzija posameznega elementa L=100cm)</t>
  </si>
  <si>
    <t>Dobava in vgradnja vhodnega in izhodnega elementa vključno z pripravljalnimi deli (vgradnja elementa kot. Npr. Aco Pro vhodno izhodni element KPS 1000/700, dimenzija posameznega elementa L=100cm)</t>
  </si>
  <si>
    <t>Dobava in vgradnja tunelskega elementa vključno z pripravljalnimi deli (vgradnja elementa kot. Npr. Aco Pro tunelski element KTS 500-640 brez klimatskih odprtin, dimenzija posameznega elementa L=100cm)</t>
  </si>
  <si>
    <t>0013a</t>
  </si>
  <si>
    <t>0013b</t>
  </si>
  <si>
    <t>0013c</t>
  </si>
  <si>
    <t>Dobava in vgradnja klimatskega panela vključno z pripravljalnimi deli (vgradnja elementa kot. Npr. Aco Pro klimatski panel KS , dimenzija posameznega elementa 480x480)</t>
  </si>
  <si>
    <t>Dobava in vgradnja stop kanalete z rešetko vključno z pripravljalnimi deli (vgradnja elementa kot. Npr. Aco Pro stop kanaleta z rešetko , dimenzija posameznega elementa lxšxh=100x47,2x45cm)</t>
  </si>
  <si>
    <t>0013d</t>
  </si>
  <si>
    <t>0013e</t>
  </si>
  <si>
    <t>Nepredvidena dela (10% od del obseganih v točkah I., II., III., IV., V., VI., VII., VIII. in IX.)</t>
  </si>
  <si>
    <r>
      <t xml:space="preserve">V navedeni postavki </t>
    </r>
    <r>
      <rPr>
        <b/>
        <sz val="11"/>
        <rFont val="Arial"/>
        <family val="2"/>
        <charset val="238"/>
      </rPr>
      <t>0017</t>
    </r>
    <r>
      <rPr>
        <sz val="11"/>
        <rFont val="Arial"/>
        <family val="2"/>
        <charset val="238"/>
      </rPr>
      <t xml:space="preserve"> zavihka </t>
    </r>
    <r>
      <rPr>
        <b/>
        <sz val="11"/>
        <rFont val="Arial"/>
        <family val="2"/>
        <charset val="238"/>
      </rPr>
      <t>I. CESTA; 1. PREDDELA; 1.3. OSTALA PREDDELA,</t>
    </r>
    <r>
      <rPr>
        <sz val="11"/>
        <rFont val="Arial"/>
        <family val="2"/>
        <charset val="238"/>
      </rPr>
      <t xml:space="preserve"> je ocenjena vrednost stroškov koncesionarja za postavitev in vzdrževanje prometne signalizacije v času gradnje. V ceni so zajeti predvideni stroški koncesionarja za postavitev in vzdrževanje prometne signaliazacije za čas gradnje. Vsi ostali stroški vodenja prometa v času gradnje, izvedbe začasnih zavarovanj in vzdrževanje voznih površin so strošek izvajalca.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</si>
</sst>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€_-;\-* #,##0\ _€_-;_-* &quot;-&quot;\ _€_-;_-@_-"/>
    <numFmt numFmtId="165" formatCode="#,##0.00\ &quot;€&quot;"/>
    <numFmt numFmtId="166" formatCode="#,##0.00\ \€"/>
    <numFmt numFmtId="167" formatCode="_-* #,##0.00\ _S_I_T_-;\-* #,##0.00\ _S_I_T_-;_-* &quot;-&quot;??\ _S_I_T_-;_-@_-"/>
    <numFmt numFmtId="168" formatCode="0000"/>
    <numFmt numFmtId="169" formatCode="#,##0.0000"/>
    <numFmt numFmtId="170" formatCode="#,##0.0"/>
    <numFmt numFmtId="171" formatCode="dd/mm/yy"/>
    <numFmt numFmtId="172" formatCode="_-* #,##0.00\ &quot;SIT&quot;_-;\-* #,##0.00\ &quot;SIT&quot;_-;_-* &quot;-&quot;??\ &quot;SIT&quot;_-;_-@_-"/>
  </numFmts>
  <fonts count="27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u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rgb="FF5B37D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SL Dutch"/>
    </font>
    <font>
      <sz val="10"/>
      <name val="Arial CE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theme="5" tint="-0.499984740745262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1">
    <xf numFmtId="0" fontId="0" fillId="0" borderId="0"/>
    <xf numFmtId="0" fontId="1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2" fillId="0" borderId="0" applyFill="0" applyBorder="0" applyAlignment="0" applyProtection="0"/>
    <xf numFmtId="0" fontId="4" fillId="0" borderId="0"/>
    <xf numFmtId="1" fontId="20" fillId="0" borderId="0"/>
    <xf numFmtId="0" fontId="21" fillId="0" borderId="0"/>
    <xf numFmtId="4" fontId="22" fillId="0" borderId="0">
      <alignment wrapText="1"/>
    </xf>
    <xf numFmtId="164" fontId="4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1" fillId="0" borderId="0" applyFont="0" applyBorder="0" applyProtection="0">
      <alignment vertical="top" wrapText="1"/>
    </xf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2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65">
    <xf numFmtId="0" fontId="0" fillId="0" borderId="0" xfId="0"/>
    <xf numFmtId="0" fontId="10" fillId="4" borderId="0" xfId="3" applyFont="1" applyFill="1" applyAlignment="1">
      <alignment horizontal="left" vertical="top"/>
    </xf>
    <xf numFmtId="0" fontId="12" fillId="0" borderId="0" xfId="3" applyFont="1"/>
    <xf numFmtId="0" fontId="9" fillId="0" borderId="0" xfId="3" applyFont="1"/>
    <xf numFmtId="0" fontId="8" fillId="0" borderId="0" xfId="3" applyFont="1" applyAlignment="1">
      <alignment vertical="top"/>
    </xf>
    <xf numFmtId="1" fontId="13" fillId="0" borderId="0" xfId="3" applyNumberFormat="1" applyFont="1" applyAlignment="1">
      <alignment wrapText="1"/>
    </xf>
    <xf numFmtId="1" fontId="13" fillId="0" borderId="0" xfId="7" applyNumberFormat="1" applyFont="1" applyAlignment="1">
      <alignment wrapText="1"/>
    </xf>
    <xf numFmtId="4" fontId="14" fillId="0" borderId="0" xfId="3" applyNumberFormat="1" applyFont="1" applyAlignment="1">
      <alignment horizontal="right"/>
    </xf>
    <xf numFmtId="0" fontId="15" fillId="0" borderId="0" xfId="3" applyFont="1" applyAlignment="1">
      <alignment vertical="top"/>
    </xf>
    <xf numFmtId="4" fontId="9" fillId="0" borderId="0" xfId="3" applyNumberFormat="1" applyFont="1"/>
    <xf numFmtId="0" fontId="9" fillId="0" borderId="0" xfId="3" applyFont="1" applyAlignment="1">
      <alignment vertical="top" wrapText="1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right" vertical="top"/>
    </xf>
    <xf numFmtId="0" fontId="9" fillId="0" borderId="0" xfId="3" applyFont="1" applyAlignment="1">
      <alignment horizontal="center" vertical="top"/>
    </xf>
    <xf numFmtId="4" fontId="17" fillId="0" borderId="0" xfId="0" applyNumberFormat="1" applyFont="1" applyAlignment="1" applyProtection="1">
      <alignment horizontal="right" vertical="top"/>
      <protection locked="0"/>
    </xf>
    <xf numFmtId="4" fontId="18" fillId="4" borderId="3" xfId="0" applyNumberFormat="1" applyFont="1" applyFill="1" applyBorder="1" applyAlignment="1" applyProtection="1">
      <alignment horizontal="right" vertical="top"/>
      <protection locked="0"/>
    </xf>
    <xf numFmtId="4" fontId="17" fillId="0" borderId="9" xfId="0" applyNumberFormat="1" applyFont="1" applyBorder="1" applyAlignment="1" applyProtection="1">
      <alignment horizontal="right" vertical="top"/>
      <protection locked="0"/>
    </xf>
    <xf numFmtId="4" fontId="18" fillId="5" borderId="12" xfId="0" applyNumberFormat="1" applyFont="1" applyFill="1" applyBorder="1" applyAlignment="1" applyProtection="1">
      <alignment horizontal="right" vertical="top"/>
      <protection locked="0"/>
    </xf>
    <xf numFmtId="4" fontId="17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18" fillId="3" borderId="3" xfId="0" applyNumberFormat="1" applyFont="1" applyFill="1" applyBorder="1" applyAlignment="1" applyProtection="1">
      <alignment horizontal="right" vertical="top"/>
      <protection locked="0"/>
    </xf>
    <xf numFmtId="4" fontId="17" fillId="0" borderId="3" xfId="0" applyNumberFormat="1" applyFont="1" applyBorder="1" applyAlignment="1" applyProtection="1">
      <alignment horizontal="right" vertical="top"/>
      <protection locked="0"/>
    </xf>
    <xf numFmtId="4" fontId="18" fillId="6" borderId="16" xfId="0" applyNumberFormat="1" applyFont="1" applyFill="1" applyBorder="1" applyAlignment="1" applyProtection="1">
      <alignment horizontal="right" vertical="top"/>
      <protection locked="0"/>
    </xf>
    <xf numFmtId="4" fontId="17" fillId="0" borderId="5" xfId="0" applyNumberFormat="1" applyFont="1" applyBorder="1" applyAlignment="1" applyProtection="1">
      <alignment horizontal="right" vertical="top"/>
      <protection locked="0"/>
    </xf>
    <xf numFmtId="0" fontId="10" fillId="4" borderId="0" xfId="0" applyFont="1" applyFill="1" applyAlignment="1" applyProtection="1">
      <alignment horizontal="left" vertical="top"/>
    </xf>
    <xf numFmtId="0" fontId="11" fillId="4" borderId="0" xfId="0" applyFont="1" applyFill="1" applyAlignment="1" applyProtection="1">
      <alignment horizontal="left" vertical="top"/>
    </xf>
    <xf numFmtId="4" fontId="11" fillId="4" borderId="0" xfId="0" applyNumberFormat="1" applyFont="1" applyFill="1" applyAlignment="1" applyProtection="1">
      <alignment horizontal="left" vertical="top"/>
    </xf>
    <xf numFmtId="0" fontId="9" fillId="0" borderId="0" xfId="1" applyFont="1" applyProtection="1"/>
    <xf numFmtId="0" fontId="8" fillId="0" borderId="0" xfId="1" applyFont="1" applyProtection="1"/>
    <xf numFmtId="4" fontId="8" fillId="0" borderId="0" xfId="1" applyNumberFormat="1" applyFont="1" applyProtection="1"/>
    <xf numFmtId="0" fontId="13" fillId="0" borderId="0" xfId="0" applyFont="1" applyAlignment="1" applyProtection="1">
      <alignment vertical="top"/>
    </xf>
    <xf numFmtId="0" fontId="8" fillId="0" borderId="0" xfId="0" applyFont="1" applyProtection="1"/>
    <xf numFmtId="4" fontId="8" fillId="0" borderId="0" xfId="0" applyNumberFormat="1" applyFont="1" applyProtection="1"/>
    <xf numFmtId="0" fontId="13" fillId="0" borderId="17" xfId="0" applyFont="1" applyBorder="1" applyAlignment="1" applyProtection="1">
      <alignment vertical="top"/>
    </xf>
    <xf numFmtId="0" fontId="8" fillId="0" borderId="18" xfId="0" applyFont="1" applyBorder="1" applyProtection="1"/>
    <xf numFmtId="4" fontId="8" fillId="0" borderId="19" xfId="0" applyNumberFormat="1" applyFont="1" applyBorder="1" applyProtection="1"/>
    <xf numFmtId="0" fontId="8" fillId="0" borderId="6" xfId="1" applyFont="1" applyBorder="1" applyAlignment="1" applyProtection="1">
      <alignment horizontal="center"/>
    </xf>
    <xf numFmtId="4" fontId="8" fillId="0" borderId="7" xfId="1" applyNumberFormat="1" applyFont="1" applyBorder="1" applyProtection="1"/>
    <xf numFmtId="0" fontId="9" fillId="0" borderId="11" xfId="1" applyFont="1" applyBorder="1" applyAlignment="1" applyProtection="1">
      <alignment horizontal="center"/>
    </xf>
    <xf numFmtId="4" fontId="7" fillId="0" borderId="13" xfId="0" applyNumberFormat="1" applyFont="1" applyBorder="1" applyProtection="1"/>
    <xf numFmtId="0" fontId="8" fillId="0" borderId="20" xfId="1" applyFont="1" applyBorder="1" applyProtection="1"/>
    <xf numFmtId="0" fontId="8" fillId="0" borderId="21" xfId="1" applyFont="1" applyBorder="1" applyProtection="1"/>
    <xf numFmtId="4" fontId="8" fillId="0" borderId="10" xfId="1" applyNumberFormat="1" applyFont="1" applyBorder="1" applyProtection="1"/>
    <xf numFmtId="0" fontId="9" fillId="0" borderId="6" xfId="1" applyFont="1" applyBorder="1" applyProtection="1"/>
    <xf numFmtId="4" fontId="9" fillId="0" borderId="7" xfId="1" applyNumberFormat="1" applyFont="1" applyBorder="1" applyProtection="1"/>
    <xf numFmtId="0" fontId="9" fillId="0" borderId="6" xfId="1" applyFont="1" applyBorder="1" applyAlignment="1" applyProtection="1">
      <alignment horizontal="center"/>
    </xf>
    <xf numFmtId="9" fontId="13" fillId="0" borderId="0" xfId="1" applyNumberFormat="1" applyFont="1" applyProtection="1"/>
    <xf numFmtId="4" fontId="8" fillId="0" borderId="13" xfId="1" applyNumberFormat="1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4" fontId="7" fillId="0" borderId="7" xfId="0" applyNumberFormat="1" applyFont="1" applyBorder="1" applyProtection="1"/>
    <xf numFmtId="4" fontId="7" fillId="0" borderId="0" xfId="0" applyNumberFormat="1" applyFont="1" applyProtection="1"/>
    <xf numFmtId="169" fontId="8" fillId="0" borderId="0" xfId="1" applyNumberFormat="1" applyFont="1" applyProtection="1"/>
    <xf numFmtId="1" fontId="13" fillId="0" borderId="0" xfId="3" applyNumberFormat="1" applyFont="1" applyAlignment="1" applyProtection="1">
      <alignment wrapText="1"/>
    </xf>
    <xf numFmtId="4" fontId="9" fillId="0" borderId="0" xfId="0" applyNumberFormat="1" applyFont="1" applyProtection="1">
      <protection locked="0"/>
    </xf>
    <xf numFmtId="4" fontId="17" fillId="0" borderId="22" xfId="0" applyNumberFormat="1" applyFont="1" applyBorder="1" applyAlignment="1" applyProtection="1">
      <alignment horizontal="right"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4" fontId="17" fillId="0" borderId="5" xfId="0" applyNumberFormat="1" applyFont="1" applyFill="1" applyBorder="1" applyAlignment="1" applyProtection="1">
      <alignment horizontal="right" vertical="top"/>
      <protection locked="0"/>
    </xf>
    <xf numFmtId="4" fontId="8" fillId="0" borderId="23" xfId="1" applyNumberFormat="1" applyFont="1" applyBorder="1" applyProtection="1"/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" fontId="17" fillId="0" borderId="0" xfId="0" applyNumberFormat="1" applyFont="1" applyAlignment="1" applyProtection="1">
      <alignment horizontal="right" vertical="top"/>
    </xf>
    <xf numFmtId="4" fontId="17" fillId="0" borderId="0" xfId="0" applyNumberFormat="1" applyFont="1" applyAlignment="1" applyProtection="1">
      <alignment horizontal="right" vertical="top" wrapText="1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/>
    </xf>
    <xf numFmtId="49" fontId="17" fillId="0" borderId="0" xfId="0" applyNumberFormat="1" applyFont="1" applyAlignment="1" applyProtection="1">
      <alignment horizontal="left" vertical="top"/>
    </xf>
    <xf numFmtId="0" fontId="18" fillId="4" borderId="2" xfId="0" applyFont="1" applyFill="1" applyBorder="1" applyAlignment="1" applyProtection="1">
      <alignment horizontal="left" vertical="top"/>
    </xf>
    <xf numFmtId="0" fontId="18" fillId="4" borderId="3" xfId="0" applyFont="1" applyFill="1" applyBorder="1" applyAlignment="1" applyProtection="1">
      <alignment horizontal="left" vertical="top"/>
    </xf>
    <xf numFmtId="4" fontId="18" fillId="4" borderId="3" xfId="0" applyNumberFormat="1" applyFont="1" applyFill="1" applyBorder="1" applyAlignment="1" applyProtection="1">
      <alignment horizontal="right" vertical="top"/>
    </xf>
    <xf numFmtId="4" fontId="17" fillId="0" borderId="5" xfId="0" applyNumberFormat="1" applyFont="1" applyBorder="1" applyAlignment="1" applyProtection="1">
      <alignment horizontal="right" vertical="top"/>
    </xf>
    <xf numFmtId="0" fontId="17" fillId="0" borderId="6" xfId="0" applyFont="1" applyBorder="1" applyAlignment="1" applyProtection="1">
      <alignment horizontal="right" vertical="top"/>
    </xf>
    <xf numFmtId="49" fontId="17" fillId="0" borderId="6" xfId="0" applyNumberFormat="1" applyFont="1" applyBorder="1" applyAlignment="1" applyProtection="1">
      <alignment horizontal="left" vertical="top"/>
    </xf>
    <xf numFmtId="49" fontId="18" fillId="0" borderId="0" xfId="0" applyNumberFormat="1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4" fontId="17" fillId="0" borderId="7" xfId="0" applyNumberFormat="1" applyFont="1" applyBorder="1" applyAlignment="1" applyProtection="1">
      <alignment horizontal="right" vertical="top"/>
    </xf>
    <xf numFmtId="4" fontId="17" fillId="0" borderId="6" xfId="0" applyNumberFormat="1" applyFont="1" applyBorder="1" applyAlignment="1" applyProtection="1">
      <alignment horizontal="right" vertical="top" shrinkToFit="1"/>
    </xf>
    <xf numFmtId="4" fontId="17" fillId="0" borderId="0" xfId="0" applyNumberFormat="1" applyFont="1" applyAlignment="1" applyProtection="1">
      <alignment horizontal="center" vertical="top" shrinkToFit="1"/>
    </xf>
    <xf numFmtId="49" fontId="18" fillId="0" borderId="6" xfId="0" applyNumberFormat="1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left" vertical="top" wrapText="1"/>
    </xf>
    <xf numFmtId="4" fontId="18" fillId="0" borderId="0" xfId="0" applyNumberFormat="1" applyFont="1" applyAlignment="1" applyProtection="1">
      <alignment horizontal="right" vertical="top"/>
    </xf>
    <xf numFmtId="4" fontId="18" fillId="0" borderId="7" xfId="0" applyNumberFormat="1" applyFont="1" applyBorder="1" applyAlignment="1" applyProtection="1">
      <alignment horizontal="right" vertical="top" wrapText="1"/>
    </xf>
    <xf numFmtId="165" fontId="17" fillId="0" borderId="6" xfId="0" applyNumberFormat="1" applyFont="1" applyBorder="1" applyAlignment="1" applyProtection="1">
      <alignment horizontal="right" vertical="top"/>
    </xf>
    <xf numFmtId="165" fontId="17" fillId="0" borderId="0" xfId="0" applyNumberFormat="1" applyFont="1" applyAlignment="1" applyProtection="1">
      <alignment horizontal="left" vertical="top" wrapText="1"/>
    </xf>
    <xf numFmtId="165" fontId="18" fillId="0" borderId="6" xfId="0" applyNumberFormat="1" applyFont="1" applyBorder="1" applyAlignment="1" applyProtection="1">
      <alignment horizontal="right" vertical="top"/>
    </xf>
    <xf numFmtId="165" fontId="18" fillId="0" borderId="0" xfId="0" applyNumberFormat="1" applyFont="1" applyAlignment="1" applyProtection="1">
      <alignment horizontal="right" vertical="top" wrapText="1"/>
    </xf>
    <xf numFmtId="166" fontId="17" fillId="0" borderId="6" xfId="0" applyNumberFormat="1" applyFont="1" applyBorder="1" applyAlignment="1" applyProtection="1">
      <alignment horizontal="right" vertical="top"/>
    </xf>
    <xf numFmtId="166" fontId="17" fillId="0" borderId="0" xfId="0" applyNumberFormat="1" applyFont="1" applyAlignment="1" applyProtection="1">
      <alignment horizontal="right" vertical="top" wrapText="1"/>
    </xf>
    <xf numFmtId="49" fontId="18" fillId="0" borderId="8" xfId="0" applyNumberFormat="1" applyFont="1" applyBorder="1" applyAlignment="1" applyProtection="1">
      <alignment horizontal="center" vertical="top"/>
    </xf>
    <xf numFmtId="49" fontId="17" fillId="0" borderId="9" xfId="0" applyNumberFormat="1" applyFont="1" applyBorder="1" applyAlignment="1" applyProtection="1">
      <alignment horizontal="left" vertical="top"/>
    </xf>
    <xf numFmtId="0" fontId="18" fillId="0" borderId="9" xfId="0" applyFont="1" applyBorder="1" applyAlignment="1" applyProtection="1">
      <alignment horizontal="left" vertical="top"/>
    </xf>
    <xf numFmtId="4" fontId="18" fillId="0" borderId="9" xfId="0" applyNumberFormat="1" applyFont="1" applyBorder="1" applyAlignment="1" applyProtection="1">
      <alignment horizontal="right" vertical="top"/>
    </xf>
    <xf numFmtId="4" fontId="17" fillId="0" borderId="9" xfId="0" applyNumberFormat="1" applyFont="1" applyBorder="1" applyAlignment="1" applyProtection="1">
      <alignment horizontal="right" vertical="top" wrapText="1"/>
    </xf>
    <xf numFmtId="4" fontId="18" fillId="0" borderId="10" xfId="0" applyNumberFormat="1" applyFont="1" applyBorder="1" applyAlignment="1" applyProtection="1">
      <alignment horizontal="right" vertical="top" wrapText="1"/>
    </xf>
    <xf numFmtId="49" fontId="17" fillId="5" borderId="11" xfId="0" applyNumberFormat="1" applyFont="1" applyFill="1" applyBorder="1" applyAlignment="1" applyProtection="1">
      <alignment horizontal="center" vertical="top"/>
    </xf>
    <xf numFmtId="49" fontId="17" fillId="5" borderId="12" xfId="0" applyNumberFormat="1" applyFont="1" applyFill="1" applyBorder="1" applyAlignment="1" applyProtection="1">
      <alignment horizontal="left" vertical="top"/>
    </xf>
    <xf numFmtId="0" fontId="18" fillId="5" borderId="12" xfId="0" applyFont="1" applyFill="1" applyBorder="1" applyAlignment="1" applyProtection="1">
      <alignment horizontal="left" vertical="top"/>
    </xf>
    <xf numFmtId="4" fontId="18" fillId="5" borderId="12" xfId="0" applyNumberFormat="1" applyFont="1" applyFill="1" applyBorder="1" applyAlignment="1" applyProtection="1">
      <alignment horizontal="right" vertical="top"/>
    </xf>
    <xf numFmtId="4" fontId="17" fillId="5" borderId="12" xfId="0" applyNumberFormat="1" applyFont="1" applyFill="1" applyBorder="1" applyAlignment="1" applyProtection="1">
      <alignment horizontal="right" vertical="top" wrapText="1"/>
    </xf>
    <xf numFmtId="4" fontId="18" fillId="5" borderId="13" xfId="0" applyNumberFormat="1" applyFont="1" applyFill="1" applyBorder="1" applyAlignment="1" applyProtection="1">
      <alignment horizontal="right" vertical="top" wrapText="1"/>
    </xf>
    <xf numFmtId="49" fontId="17" fillId="2" borderId="1" xfId="0" applyNumberFormat="1" applyFont="1" applyFill="1" applyBorder="1" applyAlignment="1" applyProtection="1">
      <alignment horizontal="center" vertical="top" shrinkToFit="1"/>
    </xf>
    <xf numFmtId="49" fontId="17" fillId="2" borderId="1" xfId="0" applyNumberFormat="1" applyFont="1" applyFill="1" applyBorder="1" applyAlignment="1" applyProtection="1">
      <alignment horizontal="left" vertical="top" shrinkToFit="1"/>
    </xf>
    <xf numFmtId="49" fontId="17" fillId="2" borderId="1" xfId="0" applyNumberFormat="1" applyFont="1" applyFill="1" applyBorder="1" applyAlignment="1" applyProtection="1">
      <alignment horizontal="left" vertical="top" wrapText="1"/>
    </xf>
    <xf numFmtId="4" fontId="17" fillId="2" borderId="1" xfId="0" applyNumberFormat="1" applyFont="1" applyFill="1" applyBorder="1" applyAlignment="1" applyProtection="1">
      <alignment horizontal="right" vertical="top" shrinkToFit="1"/>
    </xf>
    <xf numFmtId="0" fontId="17" fillId="0" borderId="0" xfId="0" applyFont="1" applyAlignment="1" applyProtection="1">
      <alignment vertical="top" wrapText="1"/>
    </xf>
    <xf numFmtId="49" fontId="18" fillId="3" borderId="2" xfId="0" applyNumberFormat="1" applyFont="1" applyFill="1" applyBorder="1" applyAlignment="1" applyProtection="1">
      <alignment horizontal="left" vertical="top"/>
    </xf>
    <xf numFmtId="4" fontId="17" fillId="3" borderId="3" xfId="0" applyNumberFormat="1" applyFont="1" applyFill="1" applyBorder="1" applyAlignment="1" applyProtection="1">
      <alignment horizontal="right" vertical="top"/>
    </xf>
    <xf numFmtId="4" fontId="17" fillId="3" borderId="3" xfId="0" applyNumberFormat="1" applyFont="1" applyFill="1" applyBorder="1" applyAlignment="1" applyProtection="1">
      <alignment horizontal="right" vertical="top" wrapText="1"/>
    </xf>
    <xf numFmtId="4" fontId="18" fillId="3" borderId="4" xfId="0" applyNumberFormat="1" applyFont="1" applyFill="1" applyBorder="1" applyAlignment="1" applyProtection="1">
      <alignment horizontal="right" vertical="top" wrapText="1"/>
    </xf>
    <xf numFmtId="49" fontId="18" fillId="0" borderId="2" xfId="0" applyNumberFormat="1" applyFont="1" applyBorder="1" applyAlignment="1" applyProtection="1">
      <alignment vertical="top"/>
    </xf>
    <xf numFmtId="4" fontId="17" fillId="0" borderId="4" xfId="0" applyNumberFormat="1" applyFont="1" applyBorder="1" applyAlignment="1" applyProtection="1">
      <alignment horizontal="right" vertical="top" wrapText="1"/>
    </xf>
    <xf numFmtId="168" fontId="17" fillId="0" borderId="5" xfId="0" applyNumberFormat="1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left" vertical="top" wrapText="1"/>
    </xf>
    <xf numFmtId="0" fontId="17" fillId="0" borderId="22" xfId="0" applyFont="1" applyBorder="1" applyAlignment="1" applyProtection="1">
      <alignment horizontal="center" vertical="top"/>
    </xf>
    <xf numFmtId="0" fontId="17" fillId="0" borderId="22" xfId="0" applyFont="1" applyBorder="1" applyAlignment="1" applyProtection="1">
      <alignment horizontal="left" vertical="top" wrapText="1"/>
    </xf>
    <xf numFmtId="4" fontId="17" fillId="0" borderId="22" xfId="0" applyNumberFormat="1" applyFont="1" applyBorder="1" applyAlignment="1" applyProtection="1">
      <alignment horizontal="right" vertical="top"/>
    </xf>
    <xf numFmtId="0" fontId="17" fillId="0" borderId="5" xfId="0" applyFont="1" applyBorder="1" applyAlignment="1" applyProtection="1">
      <alignment horizontal="center" vertical="top" wrapText="1"/>
    </xf>
    <xf numFmtId="171" fontId="9" fillId="0" borderId="0" xfId="0" applyNumberFormat="1" applyFont="1" applyAlignment="1" applyProtection="1">
      <alignment vertical="top"/>
    </xf>
    <xf numFmtId="3" fontId="9" fillId="0" borderId="0" xfId="0" applyNumberFormat="1" applyFont="1" applyAlignment="1" applyProtection="1">
      <alignment horizontal="center" vertical="top"/>
    </xf>
    <xf numFmtId="0" fontId="9" fillId="0" borderId="0" xfId="0" applyFont="1" applyAlignment="1" applyProtection="1">
      <alignment vertical="top" wrapText="1"/>
    </xf>
    <xf numFmtId="0" fontId="9" fillId="0" borderId="0" xfId="11" applyFont="1" applyProtection="1"/>
    <xf numFmtId="170" fontId="9" fillId="0" borderId="0" xfId="0" applyNumberFormat="1" applyFont="1" applyAlignment="1" applyProtection="1">
      <alignment horizontal="right"/>
    </xf>
    <xf numFmtId="4" fontId="9" fillId="0" borderId="0" xfId="0" applyNumberFormat="1" applyFont="1" applyProtection="1"/>
    <xf numFmtId="0" fontId="18" fillId="6" borderId="14" xfId="0" applyFont="1" applyFill="1" applyBorder="1" applyAlignment="1" applyProtection="1">
      <alignment horizontal="left" vertical="top"/>
    </xf>
    <xf numFmtId="0" fontId="18" fillId="6" borderId="15" xfId="0" applyFont="1" applyFill="1" applyBorder="1" applyAlignment="1" applyProtection="1">
      <alignment horizontal="left" vertical="top"/>
    </xf>
    <xf numFmtId="4" fontId="18" fillId="6" borderId="15" xfId="0" applyNumberFormat="1" applyFont="1" applyFill="1" applyBorder="1" applyAlignment="1" applyProtection="1">
      <alignment horizontal="right" vertical="top"/>
    </xf>
    <xf numFmtId="4" fontId="18" fillId="6" borderId="1" xfId="0" applyNumberFormat="1" applyFont="1" applyFill="1" applyBorder="1" applyAlignment="1" applyProtection="1">
      <alignment horizontal="right" vertical="top" shrinkToFit="1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9" fillId="0" borderId="0" xfId="0" applyFont="1" applyProtection="1"/>
    <xf numFmtId="0" fontId="17" fillId="0" borderId="5" xfId="0" applyFont="1" applyFill="1" applyBorder="1" applyAlignment="1" applyProtection="1">
      <alignment horizontal="left" vertical="top" wrapText="1"/>
    </xf>
    <xf numFmtId="4" fontId="17" fillId="0" borderId="5" xfId="0" applyNumberFormat="1" applyFont="1" applyFill="1" applyBorder="1" applyAlignment="1" applyProtection="1">
      <alignment horizontal="right" vertical="top"/>
    </xf>
    <xf numFmtId="4" fontId="17" fillId="0" borderId="4" xfId="0" applyNumberFormat="1" applyFont="1" applyFill="1" applyBorder="1" applyAlignment="1" applyProtection="1">
      <alignment horizontal="right" vertical="top" wrapText="1"/>
    </xf>
    <xf numFmtId="0" fontId="17" fillId="0" borderId="0" xfId="0" applyFont="1" applyAlignment="1" applyProtection="1">
      <alignment horizontal="left" vertical="top" wrapText="1"/>
    </xf>
    <xf numFmtId="0" fontId="15" fillId="0" borderId="0" xfId="3" applyFont="1" applyFill="1"/>
    <xf numFmtId="0" fontId="9" fillId="0" borderId="0" xfId="3" applyFont="1" applyFill="1"/>
    <xf numFmtId="0" fontId="9" fillId="0" borderId="0" xfId="3" applyFont="1" applyFill="1" applyAlignment="1">
      <alignment vertical="top"/>
    </xf>
    <xf numFmtId="168" fontId="9" fillId="0" borderId="5" xfId="3" applyNumberFormat="1" applyFont="1" applyFill="1" applyBorder="1" applyAlignment="1">
      <alignment horizontal="center" vertical="top"/>
    </xf>
    <xf numFmtId="0" fontId="9" fillId="0" borderId="5" xfId="3" applyFont="1" applyFill="1" applyBorder="1" applyAlignment="1">
      <alignment horizontal="left" vertical="top" wrapText="1"/>
    </xf>
    <xf numFmtId="4" fontId="9" fillId="0" borderId="5" xfId="3" applyNumberFormat="1" applyFont="1" applyFill="1" applyBorder="1" applyAlignment="1">
      <alignment horizontal="right" vertical="top" wrapText="1"/>
    </xf>
    <xf numFmtId="0" fontId="9" fillId="0" borderId="0" xfId="3" applyFont="1" applyFill="1" applyAlignment="1" applyProtection="1">
      <alignment vertical="top" wrapText="1"/>
    </xf>
    <xf numFmtId="0" fontId="9" fillId="0" borderId="7" xfId="1" applyFont="1" applyBorder="1" applyProtection="1"/>
    <xf numFmtId="0" fontId="8" fillId="0" borderId="0" xfId="1" applyFont="1" applyBorder="1" applyProtection="1"/>
    <xf numFmtId="0" fontId="9" fillId="0" borderId="0" xfId="1" applyFont="1" applyBorder="1" applyProtection="1"/>
    <xf numFmtId="0" fontId="8" fillId="0" borderId="12" xfId="1" applyFont="1" applyBorder="1" applyAlignment="1" applyProtection="1"/>
    <xf numFmtId="4" fontId="17" fillId="0" borderId="3" xfId="0" applyNumberFormat="1" applyFont="1" applyFill="1" applyBorder="1" applyAlignment="1" applyProtection="1">
      <alignment horizontal="right" vertical="top"/>
      <protection locked="0"/>
    </xf>
    <xf numFmtId="0" fontId="17" fillId="0" borderId="5" xfId="0" applyFont="1" applyFill="1" applyBorder="1" applyAlignment="1" applyProtection="1">
      <alignment horizontal="center" vertical="top"/>
    </xf>
    <xf numFmtId="4" fontId="24" fillId="0" borderId="5" xfId="0" applyNumberFormat="1" applyFont="1" applyBorder="1" applyAlignment="1" applyProtection="1">
      <alignment horizontal="right" vertical="top"/>
    </xf>
    <xf numFmtId="4" fontId="17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vertical="top"/>
    </xf>
    <xf numFmtId="4" fontId="17" fillId="0" borderId="4" xfId="0" applyNumberFormat="1" applyFont="1" applyBorder="1" applyAlignment="1" applyProtection="1">
      <alignment horizontal="right" vertical="top" wrapText="1"/>
    </xf>
    <xf numFmtId="0" fontId="25" fillId="0" borderId="5" xfId="0" applyFont="1" applyBorder="1" applyAlignment="1" applyProtection="1">
      <alignment horizontal="center" vertical="top"/>
    </xf>
    <xf numFmtId="0" fontId="25" fillId="0" borderId="5" xfId="0" applyFont="1" applyBorder="1" applyAlignment="1" applyProtection="1">
      <alignment horizontal="left" vertical="top" wrapText="1"/>
    </xf>
    <xf numFmtId="4" fontId="25" fillId="0" borderId="5" xfId="0" applyNumberFormat="1" applyFont="1" applyBorder="1" applyAlignment="1" applyProtection="1">
      <alignment horizontal="right" vertical="top"/>
    </xf>
    <xf numFmtId="0" fontId="26" fillId="0" borderId="5" xfId="0" applyFont="1" applyBorder="1" applyAlignment="1" applyProtection="1">
      <alignment horizontal="center" vertical="top"/>
    </xf>
    <xf numFmtId="0" fontId="26" fillId="0" borderId="5" xfId="0" applyFont="1" applyBorder="1" applyAlignment="1" applyProtection="1">
      <alignment horizontal="left" vertical="top" wrapText="1"/>
    </xf>
    <xf numFmtId="4" fontId="26" fillId="0" borderId="5" xfId="0" applyNumberFormat="1" applyFont="1" applyBorder="1" applyAlignment="1" applyProtection="1">
      <alignment horizontal="right" vertical="top"/>
    </xf>
    <xf numFmtId="0" fontId="9" fillId="0" borderId="0" xfId="3" applyFont="1" applyAlignment="1">
      <alignment horizontal="left" vertical="top"/>
    </xf>
    <xf numFmtId="49" fontId="9" fillId="0" borderId="0" xfId="3" applyNumberFormat="1" applyFont="1" applyAlignment="1">
      <alignment vertical="top" wrapText="1"/>
    </xf>
    <xf numFmtId="49" fontId="9" fillId="0" borderId="0" xfId="3" applyNumberFormat="1" applyFont="1" applyFill="1" applyAlignment="1">
      <alignment vertical="top" wrapText="1"/>
    </xf>
    <xf numFmtId="49" fontId="18" fillId="0" borderId="3" xfId="0" applyNumberFormat="1" applyFont="1" applyBorder="1" applyAlignment="1" applyProtection="1">
      <alignment vertical="top" wrapText="1"/>
    </xf>
    <xf numFmtId="0" fontId="18" fillId="3" borderId="3" xfId="0" applyFont="1" applyFill="1" applyBorder="1" applyAlignment="1" applyProtection="1">
      <alignment horizontal="left" vertical="top" wrapText="1"/>
    </xf>
    <xf numFmtId="49" fontId="17" fillId="0" borderId="3" xfId="0" applyNumberFormat="1" applyFont="1" applyBorder="1" applyAlignment="1" applyProtection="1">
      <alignment vertical="top" wrapText="1"/>
    </xf>
    <xf numFmtId="4" fontId="26" fillId="0" borderId="5" xfId="0" applyNumberFormat="1" applyFont="1" applyFill="1" applyBorder="1" applyAlignment="1" applyProtection="1">
      <alignment horizontal="right" vertical="top"/>
    </xf>
  </cellXfs>
  <cellStyles count="71">
    <cellStyle name="Comma [0] 2" xfId="15" xr:uid="{00000000-0005-0000-0000-000000000000}"/>
    <cellStyle name="Comma 2" xfId="16" xr:uid="{00000000-0005-0000-0000-000001000000}"/>
    <cellStyle name="Currency 2" xfId="17" xr:uid="{00000000-0005-0000-0000-000002000000}"/>
    <cellStyle name="Excel Built-in Normal" xfId="11" xr:uid="{00000000-0005-0000-0000-000003000000}"/>
    <cellStyle name="Navadno" xfId="0" builtinId="0"/>
    <cellStyle name="Navadno 11" xfId="3" xr:uid="{00000000-0005-0000-0000-000005000000}"/>
    <cellStyle name="Navadno 2" xfId="2" xr:uid="{00000000-0005-0000-0000-000006000000}"/>
    <cellStyle name="Navadno 2 10" xfId="49" xr:uid="{00000000-0005-0000-0000-000007000000}"/>
    <cellStyle name="Navadno 2 11" xfId="50" xr:uid="{00000000-0005-0000-0000-000008000000}"/>
    <cellStyle name="Navadno 2 12" xfId="51" xr:uid="{00000000-0005-0000-0000-000009000000}"/>
    <cellStyle name="Navadno 2 13" xfId="52" xr:uid="{00000000-0005-0000-0000-00000A000000}"/>
    <cellStyle name="Navadno 2 14" xfId="53" xr:uid="{00000000-0005-0000-0000-00000B000000}"/>
    <cellStyle name="Navadno 2 15" xfId="54" xr:uid="{00000000-0005-0000-0000-00000C000000}"/>
    <cellStyle name="Navadno 2 16" xfId="55" xr:uid="{00000000-0005-0000-0000-00000D000000}"/>
    <cellStyle name="Navadno 2 17" xfId="57" xr:uid="{00000000-0005-0000-0000-00000E000000}"/>
    <cellStyle name="Navadno 2 18" xfId="58" xr:uid="{00000000-0005-0000-0000-00000F000000}"/>
    <cellStyle name="Navadno 2 2" xfId="6" xr:uid="{00000000-0005-0000-0000-000010000000}"/>
    <cellStyle name="Navadno 2 36" xfId="69" xr:uid="{00000000-0005-0000-0000-000011000000}"/>
    <cellStyle name="Navadno 2 37" xfId="24" xr:uid="{00000000-0005-0000-0000-000012000000}"/>
    <cellStyle name="Navadno 2 38" xfId="25" xr:uid="{00000000-0005-0000-0000-000013000000}"/>
    <cellStyle name="Navadno 2 39" xfId="26" xr:uid="{00000000-0005-0000-0000-000014000000}"/>
    <cellStyle name="Navadno 2 40" xfId="27" xr:uid="{00000000-0005-0000-0000-000015000000}"/>
    <cellStyle name="Navadno 2 41" xfId="28" xr:uid="{00000000-0005-0000-0000-000016000000}"/>
    <cellStyle name="Navadno 2 42" xfId="29" xr:uid="{00000000-0005-0000-0000-000017000000}"/>
    <cellStyle name="Navadno 2 43" xfId="30" xr:uid="{00000000-0005-0000-0000-000018000000}"/>
    <cellStyle name="Navadno 2 44" xfId="31" xr:uid="{00000000-0005-0000-0000-000019000000}"/>
    <cellStyle name="Navadno 2 45" xfId="32" xr:uid="{00000000-0005-0000-0000-00001A000000}"/>
    <cellStyle name="Navadno 2 46" xfId="33" xr:uid="{00000000-0005-0000-0000-00001B000000}"/>
    <cellStyle name="Navadno 2 47" xfId="18" xr:uid="{00000000-0005-0000-0000-00001C000000}"/>
    <cellStyle name="Navadno 2 48" xfId="34" xr:uid="{00000000-0005-0000-0000-00001D000000}"/>
    <cellStyle name="Navadno 2 51" xfId="37" xr:uid="{00000000-0005-0000-0000-00001E000000}"/>
    <cellStyle name="Navadno 2 52" xfId="38" xr:uid="{00000000-0005-0000-0000-00001F000000}"/>
    <cellStyle name="Navadno 2 53" xfId="56" xr:uid="{00000000-0005-0000-0000-000020000000}"/>
    <cellStyle name="Navadno 2 54" xfId="35" xr:uid="{00000000-0005-0000-0000-000021000000}"/>
    <cellStyle name="Navadno 2 56" xfId="39" xr:uid="{00000000-0005-0000-0000-000022000000}"/>
    <cellStyle name="Navadno 2 57" xfId="41" xr:uid="{00000000-0005-0000-0000-000023000000}"/>
    <cellStyle name="Navadno 2 58" xfId="40" xr:uid="{00000000-0005-0000-0000-000024000000}"/>
    <cellStyle name="Navadno 2 59" xfId="42" xr:uid="{00000000-0005-0000-0000-000025000000}"/>
    <cellStyle name="Navadno 2 6" xfId="45" xr:uid="{00000000-0005-0000-0000-000026000000}"/>
    <cellStyle name="Navadno 2 60" xfId="43" xr:uid="{00000000-0005-0000-0000-000027000000}"/>
    <cellStyle name="Navadno 2 61" xfId="44" xr:uid="{00000000-0005-0000-0000-000028000000}"/>
    <cellStyle name="Navadno 2 7" xfId="46" xr:uid="{00000000-0005-0000-0000-000029000000}"/>
    <cellStyle name="Navadno 2 8" xfId="47" xr:uid="{00000000-0005-0000-0000-00002A000000}"/>
    <cellStyle name="Navadno 2 9" xfId="48" xr:uid="{00000000-0005-0000-0000-00002B000000}"/>
    <cellStyle name="Navadno 3" xfId="7" xr:uid="{00000000-0005-0000-0000-00002C000000}"/>
    <cellStyle name="Navadno 4" xfId="5" xr:uid="{00000000-0005-0000-0000-00002D000000}"/>
    <cellStyle name="Navadno 4 10" xfId="65" xr:uid="{00000000-0005-0000-0000-00002E000000}"/>
    <cellStyle name="Navadno 4 11" xfId="66" xr:uid="{00000000-0005-0000-0000-00002F000000}"/>
    <cellStyle name="Navadno 4 17" xfId="67" xr:uid="{00000000-0005-0000-0000-000030000000}"/>
    <cellStyle name="Navadno 4 18" xfId="68" xr:uid="{00000000-0005-0000-0000-000031000000}"/>
    <cellStyle name="Navadno 4 19" xfId="36" xr:uid="{00000000-0005-0000-0000-000032000000}"/>
    <cellStyle name="Navadno 4 2" xfId="12" xr:uid="{00000000-0005-0000-0000-000033000000}"/>
    <cellStyle name="Navadno 4 2 2" xfId="60" xr:uid="{00000000-0005-0000-0000-000034000000}"/>
    <cellStyle name="Navadno 4 3" xfId="59" xr:uid="{00000000-0005-0000-0000-000035000000}"/>
    <cellStyle name="Navadno 4 4" xfId="61" xr:uid="{00000000-0005-0000-0000-000036000000}"/>
    <cellStyle name="Navadno 4 5" xfId="70" xr:uid="{6A833C4F-6CC9-4A93-B652-A211481C2FA7}"/>
    <cellStyle name="Navadno 4 6" xfId="62" xr:uid="{00000000-0005-0000-0000-000037000000}"/>
    <cellStyle name="Navadno 4 7" xfId="63" xr:uid="{00000000-0005-0000-0000-000038000000}"/>
    <cellStyle name="Navadno 4 9" xfId="64" xr:uid="{00000000-0005-0000-0000-000039000000}"/>
    <cellStyle name="Navadno 5" xfId="8" xr:uid="{00000000-0005-0000-0000-00003A000000}"/>
    <cellStyle name="Navadno 6" xfId="9" xr:uid="{00000000-0005-0000-0000-00003B000000}"/>
    <cellStyle name="Navadno_VRS.PZI izvajalske cene" xfId="1" xr:uid="{00000000-0005-0000-0000-00003C000000}"/>
    <cellStyle name="Normal 2" xfId="13" xr:uid="{00000000-0005-0000-0000-00003D000000}"/>
    <cellStyle name="Normal 3" xfId="19" xr:uid="{00000000-0005-0000-0000-00003E000000}"/>
    <cellStyle name="Normal_Sheet1" xfId="21" xr:uid="{00000000-0005-0000-0000-00003F000000}"/>
    <cellStyle name="Odstotek 2" xfId="10" xr:uid="{00000000-0005-0000-0000-000040000000}"/>
    <cellStyle name="Popis_stevilo" xfId="14" xr:uid="{00000000-0005-0000-0000-000041000000}"/>
    <cellStyle name="Vejica 12" xfId="23" xr:uid="{00000000-0005-0000-0000-000042000000}"/>
    <cellStyle name="Vejica 2" xfId="20" xr:uid="{00000000-0005-0000-0000-000043000000}"/>
    <cellStyle name="Vejica 2 2" xfId="4" xr:uid="{00000000-0005-0000-0000-000044000000}"/>
    <cellStyle name="Vejica 6" xfId="22" xr:uid="{00000000-0005-0000-0000-000045000000}"/>
  </cellStyles>
  <dxfs count="0"/>
  <tableStyles count="0" defaultTableStyle="TableStyleMedium2" defaultPivotStyle="PivotStyleLight16"/>
  <colors>
    <mruColors>
      <color rgb="FF5B37D5"/>
      <color rgb="FF00339C"/>
      <color rgb="FF7BA3E5"/>
      <color rgb="FFB2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5972175</xdr:colOff>
      <xdr:row>0</xdr:row>
      <xdr:rowOff>0</xdr:rowOff>
    </xdr:from>
    <xdr:to>
      <xdr:col>5</xdr:col>
      <xdr:colOff>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4C0C80E-989B-4A72-BFF0-F3B77B69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0"/>
          <a:ext cx="1838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brozG/Desktop/Projekt,%20d.d/4-Projekti/Raz&#353;iritev%20mostu%20Tolminka/Tolminka_podloge/Predracun_most_Tolm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Borjana-Robidi&#353;&#263;e/PZI/Borjana_popis_19_po%20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brozG/Desktop/Projekt,%20d.d/4-Projekti/Predel-Bovec/Predel-Bovec%20razpis_sc-04.02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ojniki/PLIN/JPE%20LJUBLJANA/plin_JPE_RV%2033_8089/00_04_05_09_PZI_8089/05_01_Strojne_instalacije_in_strojna_oprema/PZI_RV33_POP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o&#353;/Downloads/stolp/dokumenti/My%20Documents/Delo%20Hidroin&#382;eniring/Klini&#269;ni%20center/Projekt/Predra&#269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&#268;rna-&#352;entvid/PZI-2017/3-1_&#268;rna_PZI_skupaj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Popisi"/>
      <sheetName val="Rekapitulacija"/>
      <sheetName val="Poročilo o združljivosti"/>
    </sheetNames>
    <sheetDataSet>
      <sheetData sheetId="0" refreshError="1"/>
      <sheetData sheetId="1">
        <row r="201">
          <cell r="F201">
            <v>115441.12000000001</v>
          </cell>
        </row>
        <row r="282">
          <cell r="F282">
            <v>54080.875</v>
          </cell>
        </row>
        <row r="324">
          <cell r="F324">
            <v>24300</v>
          </cell>
        </row>
        <row r="364">
          <cell r="F364">
            <v>13392.5</v>
          </cell>
        </row>
        <row r="614">
          <cell r="F614">
            <v>214620.81</v>
          </cell>
        </row>
        <row r="692">
          <cell r="F692">
            <v>26695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"/>
      <sheetName val="Kanalizacija"/>
      <sheetName val="Vodovod"/>
      <sheetName val="Vodovod-priključki"/>
      <sheetName val="REKAPITULACIJA"/>
      <sheetName val="HPR_SD_stara verzija"/>
    </sheetNames>
    <sheetDataSet>
      <sheetData sheetId="0">
        <row r="38">
          <cell r="B38">
            <v>1</v>
          </cell>
        </row>
        <row r="40">
          <cell r="B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Skupna REK"/>
      <sheetName val="UVOD V PREDRAČUN (2)"/>
      <sheetName val="REKAPITULACIJA I + II"/>
      <sheetName val="REKAPITULACIJA I"/>
      <sheetName val="Ceste I"/>
      <sheetName val="Odvodnjavanje I"/>
      <sheetName val="REKAPITULACIJA II"/>
      <sheetName val="Ceste II"/>
      <sheetName val="Odvodnjavanje II"/>
      <sheetName val="REK Konstrukcije"/>
      <sheetName val="UVOD V PREDRAČUN"/>
      <sheetName val="RV"/>
      <sheetName val="PK"/>
      <sheetName val="OK"/>
      <sheetName val="PROPUST"/>
      <sheetName val="Ostalo"/>
      <sheetName val="HPR_SD_stara verzija"/>
    </sheetNames>
    <sheetDataSet>
      <sheetData sheetId="0">
        <row r="31">
          <cell r="B31" t="str">
            <v>GRADBENOOBRTNIŠKA DELA</v>
          </cell>
        </row>
        <row r="33">
          <cell r="B33" t="str">
            <v>3.</v>
          </cell>
        </row>
        <row r="35">
          <cell r="B35" t="str">
            <v>Rekonstrukcija regionalne ceste
R1-203/1002 Predel-Bovec, od km 4,400 do km 6,500</v>
          </cell>
        </row>
        <row r="41">
          <cell r="B41">
            <v>0.22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ŠKA I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 in odvodnjavanje"/>
      <sheetName val="REKAPITULACIJA"/>
      <sheetName val="HPR_SD_stara verzija"/>
    </sheetNames>
    <sheetDataSet>
      <sheetData sheetId="0">
        <row r="38">
          <cell r="B3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3:E41"/>
  <sheetViews>
    <sheetView tabSelected="1" view="pageBreakPreview" topLeftCell="B1" zoomScale="85" zoomScaleNormal="100" zoomScaleSheetLayoutView="85" workbookViewId="0">
      <selection activeCell="C19" sqref="C19"/>
    </sheetView>
  </sheetViews>
  <sheetFormatPr defaultRowHeight="14.25"/>
  <cols>
    <col min="1" max="2" width="9.140625" style="48"/>
    <col min="3" max="3" width="90.5703125" style="48" customWidth="1"/>
    <col min="4" max="4" width="8.7109375" style="48" customWidth="1"/>
    <col min="5" max="5" width="17.85546875" style="50" customWidth="1"/>
    <col min="6" max="6" width="9.140625" style="48"/>
    <col min="7" max="7" width="13.140625" style="48" bestFit="1" customWidth="1"/>
    <col min="8" max="258" width="9.140625" style="48"/>
    <col min="259" max="259" width="50.5703125" style="48" customWidth="1"/>
    <col min="260" max="260" width="9.140625" style="48"/>
    <col min="261" max="261" width="13.85546875" style="48" customWidth="1"/>
    <col min="262" max="514" width="9.140625" style="48"/>
    <col min="515" max="515" width="50.5703125" style="48" customWidth="1"/>
    <col min="516" max="516" width="9.140625" style="48"/>
    <col min="517" max="517" width="13.85546875" style="48" customWidth="1"/>
    <col min="518" max="770" width="9.140625" style="48"/>
    <col min="771" max="771" width="50.5703125" style="48" customWidth="1"/>
    <col min="772" max="772" width="9.140625" style="48"/>
    <col min="773" max="773" width="13.85546875" style="48" customWidth="1"/>
    <col min="774" max="1026" width="9.140625" style="48"/>
    <col min="1027" max="1027" width="50.5703125" style="48" customWidth="1"/>
    <col min="1028" max="1028" width="9.140625" style="48"/>
    <col min="1029" max="1029" width="13.85546875" style="48" customWidth="1"/>
    <col min="1030" max="1282" width="9.140625" style="48"/>
    <col min="1283" max="1283" width="50.5703125" style="48" customWidth="1"/>
    <col min="1284" max="1284" width="9.140625" style="48"/>
    <col min="1285" max="1285" width="13.85546875" style="48" customWidth="1"/>
    <col min="1286" max="1538" width="9.140625" style="48"/>
    <col min="1539" max="1539" width="50.5703125" style="48" customWidth="1"/>
    <col min="1540" max="1540" width="9.140625" style="48"/>
    <col min="1541" max="1541" width="13.85546875" style="48" customWidth="1"/>
    <col min="1542" max="1794" width="9.140625" style="48"/>
    <col min="1795" max="1795" width="50.5703125" style="48" customWidth="1"/>
    <col min="1796" max="1796" width="9.140625" style="48"/>
    <col min="1797" max="1797" width="13.85546875" style="48" customWidth="1"/>
    <col min="1798" max="2050" width="9.140625" style="48"/>
    <col min="2051" max="2051" width="50.5703125" style="48" customWidth="1"/>
    <col min="2052" max="2052" width="9.140625" style="48"/>
    <col min="2053" max="2053" width="13.85546875" style="48" customWidth="1"/>
    <col min="2054" max="2306" width="9.140625" style="48"/>
    <col min="2307" max="2307" width="50.5703125" style="48" customWidth="1"/>
    <col min="2308" max="2308" width="9.140625" style="48"/>
    <col min="2309" max="2309" width="13.85546875" style="48" customWidth="1"/>
    <col min="2310" max="2562" width="9.140625" style="48"/>
    <col min="2563" max="2563" width="50.5703125" style="48" customWidth="1"/>
    <col min="2564" max="2564" width="9.140625" style="48"/>
    <col min="2565" max="2565" width="13.85546875" style="48" customWidth="1"/>
    <col min="2566" max="2818" width="9.140625" style="48"/>
    <col min="2819" max="2819" width="50.5703125" style="48" customWidth="1"/>
    <col min="2820" max="2820" width="9.140625" style="48"/>
    <col min="2821" max="2821" width="13.85546875" style="48" customWidth="1"/>
    <col min="2822" max="3074" width="9.140625" style="48"/>
    <col min="3075" max="3075" width="50.5703125" style="48" customWidth="1"/>
    <col min="3076" max="3076" width="9.140625" style="48"/>
    <col min="3077" max="3077" width="13.85546875" style="48" customWidth="1"/>
    <col min="3078" max="3330" width="9.140625" style="48"/>
    <col min="3331" max="3331" width="50.5703125" style="48" customWidth="1"/>
    <col min="3332" max="3332" width="9.140625" style="48"/>
    <col min="3333" max="3333" width="13.85546875" style="48" customWidth="1"/>
    <col min="3334" max="3586" width="9.140625" style="48"/>
    <col min="3587" max="3587" width="50.5703125" style="48" customWidth="1"/>
    <col min="3588" max="3588" width="9.140625" style="48"/>
    <col min="3589" max="3589" width="13.85546875" style="48" customWidth="1"/>
    <col min="3590" max="3842" width="9.140625" style="48"/>
    <col min="3843" max="3843" width="50.5703125" style="48" customWidth="1"/>
    <col min="3844" max="3844" width="9.140625" style="48"/>
    <col min="3845" max="3845" width="13.85546875" style="48" customWidth="1"/>
    <col min="3846" max="4098" width="9.140625" style="48"/>
    <col min="4099" max="4099" width="50.5703125" style="48" customWidth="1"/>
    <col min="4100" max="4100" width="9.140625" style="48"/>
    <col min="4101" max="4101" width="13.85546875" style="48" customWidth="1"/>
    <col min="4102" max="4354" width="9.140625" style="48"/>
    <col min="4355" max="4355" width="50.5703125" style="48" customWidth="1"/>
    <col min="4356" max="4356" width="9.140625" style="48"/>
    <col min="4357" max="4357" width="13.85546875" style="48" customWidth="1"/>
    <col min="4358" max="4610" width="9.140625" style="48"/>
    <col min="4611" max="4611" width="50.5703125" style="48" customWidth="1"/>
    <col min="4612" max="4612" width="9.140625" style="48"/>
    <col min="4613" max="4613" width="13.85546875" style="48" customWidth="1"/>
    <col min="4614" max="4866" width="9.140625" style="48"/>
    <col min="4867" max="4867" width="50.5703125" style="48" customWidth="1"/>
    <col min="4868" max="4868" width="9.140625" style="48"/>
    <col min="4869" max="4869" width="13.85546875" style="48" customWidth="1"/>
    <col min="4870" max="5122" width="9.140625" style="48"/>
    <col min="5123" max="5123" width="50.5703125" style="48" customWidth="1"/>
    <col min="5124" max="5124" width="9.140625" style="48"/>
    <col min="5125" max="5125" width="13.85546875" style="48" customWidth="1"/>
    <col min="5126" max="5378" width="9.140625" style="48"/>
    <col min="5379" max="5379" width="50.5703125" style="48" customWidth="1"/>
    <col min="5380" max="5380" width="9.140625" style="48"/>
    <col min="5381" max="5381" width="13.85546875" style="48" customWidth="1"/>
    <col min="5382" max="5634" width="9.140625" style="48"/>
    <col min="5635" max="5635" width="50.5703125" style="48" customWidth="1"/>
    <col min="5636" max="5636" width="9.140625" style="48"/>
    <col min="5637" max="5637" width="13.85546875" style="48" customWidth="1"/>
    <col min="5638" max="5890" width="9.140625" style="48"/>
    <col min="5891" max="5891" width="50.5703125" style="48" customWidth="1"/>
    <col min="5892" max="5892" width="9.140625" style="48"/>
    <col min="5893" max="5893" width="13.85546875" style="48" customWidth="1"/>
    <col min="5894" max="6146" width="9.140625" style="48"/>
    <col min="6147" max="6147" width="50.5703125" style="48" customWidth="1"/>
    <col min="6148" max="6148" width="9.140625" style="48"/>
    <col min="6149" max="6149" width="13.85546875" style="48" customWidth="1"/>
    <col min="6150" max="6402" width="9.140625" style="48"/>
    <col min="6403" max="6403" width="50.5703125" style="48" customWidth="1"/>
    <col min="6404" max="6404" width="9.140625" style="48"/>
    <col min="6405" max="6405" width="13.85546875" style="48" customWidth="1"/>
    <col min="6406" max="6658" width="9.140625" style="48"/>
    <col min="6659" max="6659" width="50.5703125" style="48" customWidth="1"/>
    <col min="6660" max="6660" width="9.140625" style="48"/>
    <col min="6661" max="6661" width="13.85546875" style="48" customWidth="1"/>
    <col min="6662" max="6914" width="9.140625" style="48"/>
    <col min="6915" max="6915" width="50.5703125" style="48" customWidth="1"/>
    <col min="6916" max="6916" width="9.140625" style="48"/>
    <col min="6917" max="6917" width="13.85546875" style="48" customWidth="1"/>
    <col min="6918" max="7170" width="9.140625" style="48"/>
    <col min="7171" max="7171" width="50.5703125" style="48" customWidth="1"/>
    <col min="7172" max="7172" width="9.140625" style="48"/>
    <col min="7173" max="7173" width="13.85546875" style="48" customWidth="1"/>
    <col min="7174" max="7426" width="9.140625" style="48"/>
    <col min="7427" max="7427" width="50.5703125" style="48" customWidth="1"/>
    <col min="7428" max="7428" width="9.140625" style="48"/>
    <col min="7429" max="7429" width="13.85546875" style="48" customWidth="1"/>
    <col min="7430" max="7682" width="9.140625" style="48"/>
    <col min="7683" max="7683" width="50.5703125" style="48" customWidth="1"/>
    <col min="7684" max="7684" width="9.140625" style="48"/>
    <col min="7685" max="7685" width="13.85546875" style="48" customWidth="1"/>
    <col min="7686" max="7938" width="9.140625" style="48"/>
    <col min="7939" max="7939" width="50.5703125" style="48" customWidth="1"/>
    <col min="7940" max="7940" width="9.140625" style="48"/>
    <col min="7941" max="7941" width="13.85546875" style="48" customWidth="1"/>
    <col min="7942" max="8194" width="9.140625" style="48"/>
    <col min="8195" max="8195" width="50.5703125" style="48" customWidth="1"/>
    <col min="8196" max="8196" width="9.140625" style="48"/>
    <col min="8197" max="8197" width="13.85546875" style="48" customWidth="1"/>
    <col min="8198" max="8450" width="9.140625" style="48"/>
    <col min="8451" max="8451" width="50.5703125" style="48" customWidth="1"/>
    <col min="8452" max="8452" width="9.140625" style="48"/>
    <col min="8453" max="8453" width="13.85546875" style="48" customWidth="1"/>
    <col min="8454" max="8706" width="9.140625" style="48"/>
    <col min="8707" max="8707" width="50.5703125" style="48" customWidth="1"/>
    <col min="8708" max="8708" width="9.140625" style="48"/>
    <col min="8709" max="8709" width="13.85546875" style="48" customWidth="1"/>
    <col min="8710" max="8962" width="9.140625" style="48"/>
    <col min="8963" max="8963" width="50.5703125" style="48" customWidth="1"/>
    <col min="8964" max="8964" width="9.140625" style="48"/>
    <col min="8965" max="8965" width="13.85546875" style="48" customWidth="1"/>
    <col min="8966" max="9218" width="9.140625" style="48"/>
    <col min="9219" max="9219" width="50.5703125" style="48" customWidth="1"/>
    <col min="9220" max="9220" width="9.140625" style="48"/>
    <col min="9221" max="9221" width="13.85546875" style="48" customWidth="1"/>
    <col min="9222" max="9474" width="9.140625" style="48"/>
    <col min="9475" max="9475" width="50.5703125" style="48" customWidth="1"/>
    <col min="9476" max="9476" width="9.140625" style="48"/>
    <col min="9477" max="9477" width="13.85546875" style="48" customWidth="1"/>
    <col min="9478" max="9730" width="9.140625" style="48"/>
    <col min="9731" max="9731" width="50.5703125" style="48" customWidth="1"/>
    <col min="9732" max="9732" width="9.140625" style="48"/>
    <col min="9733" max="9733" width="13.85546875" style="48" customWidth="1"/>
    <col min="9734" max="9986" width="9.140625" style="48"/>
    <col min="9987" max="9987" width="50.5703125" style="48" customWidth="1"/>
    <col min="9988" max="9988" width="9.140625" style="48"/>
    <col min="9989" max="9989" width="13.85546875" style="48" customWidth="1"/>
    <col min="9990" max="10242" width="9.140625" style="48"/>
    <col min="10243" max="10243" width="50.5703125" style="48" customWidth="1"/>
    <col min="10244" max="10244" width="9.140625" style="48"/>
    <col min="10245" max="10245" width="13.85546875" style="48" customWidth="1"/>
    <col min="10246" max="10498" width="9.140625" style="48"/>
    <col min="10499" max="10499" width="50.5703125" style="48" customWidth="1"/>
    <col min="10500" max="10500" width="9.140625" style="48"/>
    <col min="10501" max="10501" width="13.85546875" style="48" customWidth="1"/>
    <col min="10502" max="10754" width="9.140625" style="48"/>
    <col min="10755" max="10755" width="50.5703125" style="48" customWidth="1"/>
    <col min="10756" max="10756" width="9.140625" style="48"/>
    <col min="10757" max="10757" width="13.85546875" style="48" customWidth="1"/>
    <col min="10758" max="11010" width="9.140625" style="48"/>
    <col min="11011" max="11011" width="50.5703125" style="48" customWidth="1"/>
    <col min="11012" max="11012" width="9.140625" style="48"/>
    <col min="11013" max="11013" width="13.85546875" style="48" customWidth="1"/>
    <col min="11014" max="11266" width="9.140625" style="48"/>
    <col min="11267" max="11267" width="50.5703125" style="48" customWidth="1"/>
    <col min="11268" max="11268" width="9.140625" style="48"/>
    <col min="11269" max="11269" width="13.85546875" style="48" customWidth="1"/>
    <col min="11270" max="11522" width="9.140625" style="48"/>
    <col min="11523" max="11523" width="50.5703125" style="48" customWidth="1"/>
    <col min="11524" max="11524" width="9.140625" style="48"/>
    <col min="11525" max="11525" width="13.85546875" style="48" customWidth="1"/>
    <col min="11526" max="11778" width="9.140625" style="48"/>
    <col min="11779" max="11779" width="50.5703125" style="48" customWidth="1"/>
    <col min="11780" max="11780" width="9.140625" style="48"/>
    <col min="11781" max="11781" width="13.85546875" style="48" customWidth="1"/>
    <col min="11782" max="12034" width="9.140625" style="48"/>
    <col min="12035" max="12035" width="50.5703125" style="48" customWidth="1"/>
    <col min="12036" max="12036" width="9.140625" style="48"/>
    <col min="12037" max="12037" width="13.85546875" style="48" customWidth="1"/>
    <col min="12038" max="12290" width="9.140625" style="48"/>
    <col min="12291" max="12291" width="50.5703125" style="48" customWidth="1"/>
    <col min="12292" max="12292" width="9.140625" style="48"/>
    <col min="12293" max="12293" width="13.85546875" style="48" customWidth="1"/>
    <col min="12294" max="12546" width="9.140625" style="48"/>
    <col min="12547" max="12547" width="50.5703125" style="48" customWidth="1"/>
    <col min="12548" max="12548" width="9.140625" style="48"/>
    <col min="12549" max="12549" width="13.85546875" style="48" customWidth="1"/>
    <col min="12550" max="12802" width="9.140625" style="48"/>
    <col min="12803" max="12803" width="50.5703125" style="48" customWidth="1"/>
    <col min="12804" max="12804" width="9.140625" style="48"/>
    <col min="12805" max="12805" width="13.85546875" style="48" customWidth="1"/>
    <col min="12806" max="13058" width="9.140625" style="48"/>
    <col min="13059" max="13059" width="50.5703125" style="48" customWidth="1"/>
    <col min="13060" max="13060" width="9.140625" style="48"/>
    <col min="13061" max="13061" width="13.85546875" style="48" customWidth="1"/>
    <col min="13062" max="13314" width="9.140625" style="48"/>
    <col min="13315" max="13315" width="50.5703125" style="48" customWidth="1"/>
    <col min="13316" max="13316" width="9.140625" style="48"/>
    <col min="13317" max="13317" width="13.85546875" style="48" customWidth="1"/>
    <col min="13318" max="13570" width="9.140625" style="48"/>
    <col min="13571" max="13571" width="50.5703125" style="48" customWidth="1"/>
    <col min="13572" max="13572" width="9.140625" style="48"/>
    <col min="13573" max="13573" width="13.85546875" style="48" customWidth="1"/>
    <col min="13574" max="13826" width="9.140625" style="48"/>
    <col min="13827" max="13827" width="50.5703125" style="48" customWidth="1"/>
    <col min="13828" max="13828" width="9.140625" style="48"/>
    <col min="13829" max="13829" width="13.85546875" style="48" customWidth="1"/>
    <col min="13830" max="14082" width="9.140625" style="48"/>
    <col min="14083" max="14083" width="50.5703125" style="48" customWidth="1"/>
    <col min="14084" max="14084" width="9.140625" style="48"/>
    <col min="14085" max="14085" width="13.85546875" style="48" customWidth="1"/>
    <col min="14086" max="14338" width="9.140625" style="48"/>
    <col min="14339" max="14339" width="50.5703125" style="48" customWidth="1"/>
    <col min="14340" max="14340" width="9.140625" style="48"/>
    <col min="14341" max="14341" width="13.85546875" style="48" customWidth="1"/>
    <col min="14342" max="14594" width="9.140625" style="48"/>
    <col min="14595" max="14595" width="50.5703125" style="48" customWidth="1"/>
    <col min="14596" max="14596" width="9.140625" style="48"/>
    <col min="14597" max="14597" width="13.85546875" style="48" customWidth="1"/>
    <col min="14598" max="14850" width="9.140625" style="48"/>
    <col min="14851" max="14851" width="50.5703125" style="48" customWidth="1"/>
    <col min="14852" max="14852" width="9.140625" style="48"/>
    <col min="14853" max="14853" width="13.85546875" style="48" customWidth="1"/>
    <col min="14854" max="15106" width="9.140625" style="48"/>
    <col min="15107" max="15107" width="50.5703125" style="48" customWidth="1"/>
    <col min="15108" max="15108" width="9.140625" style="48"/>
    <col min="15109" max="15109" width="13.85546875" style="48" customWidth="1"/>
    <col min="15110" max="15362" width="9.140625" style="48"/>
    <col min="15363" max="15363" width="50.5703125" style="48" customWidth="1"/>
    <col min="15364" max="15364" width="9.140625" style="48"/>
    <col min="15365" max="15365" width="13.85546875" style="48" customWidth="1"/>
    <col min="15366" max="15618" width="9.140625" style="48"/>
    <col min="15619" max="15619" width="50.5703125" style="48" customWidth="1"/>
    <col min="15620" max="15620" width="9.140625" style="48"/>
    <col min="15621" max="15621" width="13.85546875" style="48" customWidth="1"/>
    <col min="15622" max="15874" width="9.140625" style="48"/>
    <col min="15875" max="15875" width="50.5703125" style="48" customWidth="1"/>
    <col min="15876" max="15876" width="9.140625" style="48"/>
    <col min="15877" max="15877" width="13.85546875" style="48" customWidth="1"/>
    <col min="15878" max="16130" width="9.140625" style="48"/>
    <col min="16131" max="16131" width="50.5703125" style="48" customWidth="1"/>
    <col min="16132" max="16132" width="9.140625" style="48"/>
    <col min="16133" max="16133" width="13.85546875" style="48" customWidth="1"/>
    <col min="16134" max="16384" width="9.140625" style="48"/>
  </cols>
  <sheetData>
    <row r="3" spans="2:5" s="26" customFormat="1" ht="18">
      <c r="B3" s="23" t="s">
        <v>8</v>
      </c>
      <c r="C3" s="24"/>
      <c r="D3" s="24"/>
      <c r="E3" s="25"/>
    </row>
    <row r="4" spans="2:5" s="26" customFormat="1" ht="15">
      <c r="B4" s="27"/>
      <c r="E4" s="28"/>
    </row>
    <row r="5" spans="2:5" s="30" customFormat="1" ht="15">
      <c r="B5" s="29" t="s">
        <v>12</v>
      </c>
      <c r="E5" s="31"/>
    </row>
    <row r="6" spans="2:5" s="30" customFormat="1" ht="15.75" customHeight="1">
      <c r="B6" s="32"/>
      <c r="C6" s="33"/>
      <c r="D6" s="33"/>
      <c r="E6" s="34"/>
    </row>
    <row r="7" spans="2:5" s="26" customFormat="1" ht="15" customHeight="1">
      <c r="B7" s="35" t="str">
        <f>+CESTA!B1</f>
        <v>I.</v>
      </c>
      <c r="C7" s="27" t="str">
        <f ca="1">+CESTA!C1</f>
        <v>CESTA</v>
      </c>
      <c r="D7" s="27"/>
      <c r="E7" s="36">
        <f>+CESTA!H18</f>
        <v>63000</v>
      </c>
    </row>
    <row r="8" spans="2:5" s="26" customFormat="1" ht="15" customHeight="1">
      <c r="B8" s="35"/>
      <c r="C8" s="27"/>
      <c r="D8" s="27"/>
      <c r="E8" s="36"/>
    </row>
    <row r="9" spans="2:5" s="26" customFormat="1" ht="15" customHeight="1">
      <c r="B9" s="35" t="str">
        <f>+'KOLESARSKA STEZA'!B1</f>
        <v>II.</v>
      </c>
      <c r="C9" s="27" t="str">
        <f ca="1">+'KOLESARSKA STEZA'!C1</f>
        <v>KOLESARSKA STEZA</v>
      </c>
      <c r="D9" s="27"/>
      <c r="E9" s="36">
        <f>+'KOLESARSKA STEZA'!H14</f>
        <v>0</v>
      </c>
    </row>
    <row r="10" spans="2:5" s="26" customFormat="1" ht="15" customHeight="1">
      <c r="B10" s="35"/>
      <c r="C10" s="27"/>
      <c r="D10" s="27"/>
      <c r="E10" s="36"/>
    </row>
    <row r="11" spans="2:5" s="26" customFormat="1" ht="15" customHeight="1">
      <c r="B11" s="35" t="str">
        <f>+'KZ-1'!B1</f>
        <v>III.</v>
      </c>
      <c r="C11" s="27" t="str">
        <f ca="1">+'KZ-1'!C1</f>
        <v>KZ-1</v>
      </c>
      <c r="D11" s="27"/>
      <c r="E11" s="36">
        <f>+'KZ-1'!H14</f>
        <v>0</v>
      </c>
    </row>
    <row r="12" spans="2:5" s="26" customFormat="1" ht="15" customHeight="1">
      <c r="B12" s="35"/>
      <c r="C12" s="27"/>
      <c r="D12" s="27"/>
      <c r="E12" s="36"/>
    </row>
    <row r="13" spans="2:5" s="26" customFormat="1" ht="15" customHeight="1">
      <c r="B13" s="35" t="str">
        <f>+'KZ-2'!B1</f>
        <v>IV.</v>
      </c>
      <c r="C13" s="27" t="str">
        <f ca="1">+'KZ-2'!C1</f>
        <v>KZ-2</v>
      </c>
      <c r="D13" s="27"/>
      <c r="E13" s="36">
        <f>+'KZ-2'!H14</f>
        <v>0</v>
      </c>
    </row>
    <row r="14" spans="2:5" s="26" customFormat="1" ht="15" customHeight="1">
      <c r="B14" s="35"/>
      <c r="C14" s="27"/>
      <c r="D14" s="27"/>
      <c r="E14" s="36"/>
    </row>
    <row r="15" spans="2:5" s="26" customFormat="1" ht="15" customHeight="1">
      <c r="B15" s="35" t="str">
        <f>+'KZ-3'!B1</f>
        <v>V.</v>
      </c>
      <c r="C15" s="142" t="str">
        <f ca="1">+'KZ-3'!C1</f>
        <v>KZ-3</v>
      </c>
      <c r="D15" s="142"/>
      <c r="E15" s="36">
        <f>+'KZ-3'!H14</f>
        <v>0</v>
      </c>
    </row>
    <row r="16" spans="2:5" s="26" customFormat="1" ht="15" customHeight="1">
      <c r="B16" s="35"/>
      <c r="C16" s="142"/>
      <c r="D16" s="142"/>
      <c r="E16" s="36"/>
    </row>
    <row r="17" spans="2:5" s="26" customFormat="1" ht="15" customHeight="1">
      <c r="B17" s="35" t="str">
        <f>+'TK OMREŽJE'!B1</f>
        <v>VI.</v>
      </c>
      <c r="C17" s="142" t="str">
        <f ca="1">+'TK OMREŽJE'!C1</f>
        <v>TK OMREŽJE</v>
      </c>
      <c r="D17" s="142"/>
      <c r="E17" s="36">
        <f>+'TK OMREŽJE'!H12</f>
        <v>0</v>
      </c>
    </row>
    <row r="18" spans="2:5" s="26" customFormat="1" ht="15" customHeight="1">
      <c r="B18" s="35"/>
      <c r="C18" s="142"/>
      <c r="D18" s="142"/>
      <c r="E18" s="36"/>
    </row>
    <row r="19" spans="2:5" s="26" customFormat="1" ht="15" customHeight="1">
      <c r="B19" s="35" t="str">
        <f>+'EE OMREŽJE'!B1</f>
        <v>VII.</v>
      </c>
      <c r="C19" s="142" t="str">
        <f ca="1">+'EE OMREŽJE'!C1</f>
        <v>EE OMREŽJE</v>
      </c>
      <c r="D19" s="142"/>
      <c r="E19" s="36">
        <f>+'EE OMREŽJE'!H12</f>
        <v>0</v>
      </c>
    </row>
    <row r="20" spans="2:5" s="26" customFormat="1" ht="15" customHeight="1">
      <c r="B20" s="42"/>
      <c r="C20" s="143"/>
      <c r="D20" s="143"/>
      <c r="E20" s="141"/>
    </row>
    <row r="21" spans="2:5" s="26" customFormat="1" ht="15" customHeight="1">
      <c r="B21" s="35" t="str">
        <f>+CR!B1</f>
        <v>VIII.</v>
      </c>
      <c r="C21" s="142" t="str">
        <f ca="1">+CR!C1</f>
        <v>CR</v>
      </c>
      <c r="D21" s="142"/>
      <c r="E21" s="36">
        <f>+CR!H18</f>
        <v>0</v>
      </c>
    </row>
    <row r="22" spans="2:5" s="26" customFormat="1" ht="15" customHeight="1">
      <c r="B22" s="35"/>
      <c r="C22" s="142"/>
      <c r="D22" s="142"/>
      <c r="E22" s="36"/>
    </row>
    <row r="23" spans="2:5" s="26" customFormat="1" ht="15" customHeight="1">
      <c r="B23" s="35" t="str">
        <f>+'TUJE STORITVE'!B1</f>
        <v>IX.</v>
      </c>
      <c r="C23" s="142" t="str">
        <f ca="1">+'TUJE STORITVE'!C1</f>
        <v>TUJE STORITVE</v>
      </c>
      <c r="D23" s="142"/>
      <c r="E23" s="36">
        <f>+'TUJE STORITVE'!H8</f>
        <v>0</v>
      </c>
    </row>
    <row r="24" spans="2:5" s="26" customFormat="1" ht="15" customHeight="1">
      <c r="B24" s="37"/>
      <c r="C24" s="144"/>
      <c r="D24" s="144"/>
      <c r="E24" s="38"/>
    </row>
    <row r="25" spans="2:5" s="27" customFormat="1" ht="15" customHeight="1" thickBot="1">
      <c r="B25" s="39"/>
      <c r="C25" s="40" t="s">
        <v>9</v>
      </c>
      <c r="D25" s="40"/>
      <c r="E25" s="41">
        <f>SUM(E7:E23)</f>
        <v>63000</v>
      </c>
    </row>
    <row r="26" spans="2:5" s="26" customFormat="1" ht="15" customHeight="1" thickTop="1">
      <c r="B26" s="42"/>
      <c r="E26" s="43"/>
    </row>
    <row r="27" spans="2:5" s="26" customFormat="1" ht="15" customHeight="1">
      <c r="B27" s="44" t="s">
        <v>441</v>
      </c>
      <c r="C27" s="26" t="s">
        <v>461</v>
      </c>
      <c r="D27" s="45">
        <v>0.1</v>
      </c>
      <c r="E27" s="43">
        <f>+E25*$D27</f>
        <v>6300</v>
      </c>
    </row>
    <row r="28" spans="2:5" s="26" customFormat="1" ht="15" customHeight="1">
      <c r="B28" s="42"/>
      <c r="E28" s="46"/>
    </row>
    <row r="29" spans="2:5" s="27" customFormat="1" ht="15" customHeight="1" thickBot="1">
      <c r="B29" s="39"/>
      <c r="C29" s="40" t="s">
        <v>25</v>
      </c>
      <c r="D29" s="40"/>
      <c r="E29" s="41">
        <f>SUM(E25:E27)</f>
        <v>69300</v>
      </c>
    </row>
    <row r="30" spans="2:5" ht="15" thickTop="1">
      <c r="B30" s="47"/>
      <c r="E30" s="49"/>
    </row>
    <row r="31" spans="2:5" s="26" customFormat="1" ht="15" customHeight="1">
      <c r="B31" s="42"/>
      <c r="C31" s="26" t="s">
        <v>10</v>
      </c>
      <c r="D31" s="45">
        <v>0.22</v>
      </c>
      <c r="E31" s="43">
        <f>+E29*$D31</f>
        <v>15246</v>
      </c>
    </row>
    <row r="32" spans="2:5" s="26" customFormat="1" ht="15" customHeight="1">
      <c r="B32" s="42"/>
      <c r="E32" s="46"/>
    </row>
    <row r="33" spans="2:5" s="27" customFormat="1" ht="15" customHeight="1" thickBot="1">
      <c r="B33" s="39"/>
      <c r="C33" s="40" t="s">
        <v>11</v>
      </c>
      <c r="D33" s="40"/>
      <c r="E33" s="57">
        <f>SUM(E29:E31)</f>
        <v>84546</v>
      </c>
    </row>
    <row r="34" spans="2:5" ht="15" thickTop="1"/>
    <row r="40" spans="2:5" ht="15">
      <c r="C40" s="51"/>
    </row>
    <row r="41" spans="2:5">
      <c r="C41" s="50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colBreaks count="2" manualBreakCount="2">
    <brk id="5" max="12" man="1"/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339C"/>
  </sheetPr>
  <dimension ref="B1:K83"/>
  <sheetViews>
    <sheetView view="pageBreakPreview" topLeftCell="A76" zoomScale="85" zoomScaleNormal="100" zoomScaleSheetLayoutView="85" workbookViewId="0">
      <selection activeCell="H83" sqref="H83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331</v>
      </c>
      <c r="C1" s="59" t="str">
        <f ca="1">MID(CELL("filename",A1),FIND("]",CELL("filename",A1))+1,255)</f>
        <v>CR</v>
      </c>
    </row>
    <row r="3" spans="2:10">
      <c r="B3" s="64" t="s">
        <v>13</v>
      </c>
    </row>
    <row r="4" spans="2:10">
      <c r="B4" s="66" t="str">
        <f ca="1">"REKAPITULACIJA "&amp;C1</f>
        <v>REKAPITULACIJA CR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VLOOKUP(B6,$B$20:$H$9807,2,FALSE)</f>
        <v>GRADBENA DELA</v>
      </c>
      <c r="E6" s="79"/>
      <c r="F6" s="61"/>
      <c r="H6" s="80">
        <f>VLOOKUP($D6&amp;" SKUPAJ:",$G$21:H$9898,2,FALSE)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VLOOKUP(B8,$B$20:$H$9807,2,FALSE)</f>
        <v>KABELSKI RAZVOD</v>
      </c>
      <c r="E8" s="79"/>
      <c r="F8" s="61"/>
      <c r="H8" s="80">
        <f>VLOOKUP($D8&amp;" SKUPAJ:",$G$21:H$9898,2,FALSE)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VLOOKUP(B10,$B$20:$H$9807,2,FALSE)</f>
        <v>KANDELABRI IN SVETILKE</v>
      </c>
      <c r="E10" s="79"/>
      <c r="F10" s="61"/>
      <c r="H10" s="80">
        <f>VLOOKUP($D10&amp;" SKUPAJ:",$G$21:H$9898,2,FALSE)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48</v>
      </c>
      <c r="D12" s="78" t="str">
        <f>VLOOKUP(B12,$B$20:$H$9807,2,FALSE)</f>
        <v>OSTALA EL. INSTALACIJSKA DELA IN MATERIAL</v>
      </c>
      <c r="E12" s="79"/>
      <c r="F12" s="61"/>
      <c r="H12" s="80">
        <f>VLOOKUP($D12&amp;" SKUPAJ:",$G$21:H$9898,2,FALSE)</f>
        <v>0</v>
      </c>
    </row>
    <row r="13" spans="2:10">
      <c r="B13" s="77"/>
      <c r="D13" s="78"/>
      <c r="E13" s="79"/>
      <c r="F13" s="61"/>
      <c r="H13" s="80"/>
    </row>
    <row r="14" spans="2:10">
      <c r="B14" s="77" t="s">
        <v>51</v>
      </c>
      <c r="D14" s="78" t="str">
        <f>VLOOKUP(B14,$B$20:$H$9807,2,FALSE)</f>
        <v>SISTEM OZNAČITVE PREHODA  – SOOP</v>
      </c>
      <c r="E14" s="79"/>
      <c r="F14" s="61"/>
      <c r="H14" s="80">
        <f>VLOOKUP($D14&amp;" SKUPAJ:",$G$21:H$9898,2,FALSE)</f>
        <v>0</v>
      </c>
    </row>
    <row r="15" spans="2:10">
      <c r="B15" s="77"/>
      <c r="D15" s="78"/>
      <c r="E15" s="79"/>
      <c r="F15" s="61"/>
      <c r="H15" s="80"/>
    </row>
    <row r="16" spans="2:10">
      <c r="B16" s="77" t="s">
        <v>65</v>
      </c>
      <c r="D16" s="78" t="str">
        <f>VLOOKUP(B16,$B$20:$H$9807,2,FALSE)</f>
        <v>OSTALE STORITVE</v>
      </c>
      <c r="E16" s="79"/>
      <c r="F16" s="61"/>
      <c r="H16" s="80">
        <f>VLOOKUP($D16&amp;" SKUPAJ:",$G$21:H$9898,2,FALSE)</f>
        <v>0</v>
      </c>
    </row>
    <row r="17" spans="2:11" s="62" customFormat="1" ht="16.5" thickBot="1">
      <c r="B17" s="87"/>
      <c r="C17" s="88"/>
      <c r="D17" s="89"/>
      <c r="E17" s="90"/>
      <c r="F17" s="91"/>
      <c r="G17" s="16"/>
      <c r="H17" s="92"/>
    </row>
    <row r="18" spans="2:11" s="62" customFormat="1" ht="16.5" thickTop="1">
      <c r="B18" s="93"/>
      <c r="C18" s="94"/>
      <c r="D18" s="95"/>
      <c r="E18" s="96"/>
      <c r="F18" s="97"/>
      <c r="G18" s="17" t="str">
        <f ca="1">"SKUPAJ "&amp;C1&amp;" (BREZ DDV):"</f>
        <v>SKUPAJ CR (BREZ DDV):</v>
      </c>
      <c r="H18" s="98">
        <f>SUM(H6:H16)</f>
        <v>0</v>
      </c>
    </row>
    <row r="20" spans="2:11" s="62" customFormat="1" ht="16.5" thickBot="1">
      <c r="B20" s="99" t="s">
        <v>0</v>
      </c>
      <c r="C20" s="100" t="s">
        <v>1</v>
      </c>
      <c r="D20" s="101" t="s">
        <v>2</v>
      </c>
      <c r="E20" s="102" t="s">
        <v>3</v>
      </c>
      <c r="F20" s="102" t="s">
        <v>4</v>
      </c>
      <c r="G20" s="18" t="s">
        <v>5</v>
      </c>
      <c r="H20" s="102" t="s">
        <v>6</v>
      </c>
    </row>
    <row r="22" spans="2:11" ht="63">
      <c r="B22" s="103"/>
      <c r="C22" s="103" t="s">
        <v>239</v>
      </c>
      <c r="D22" s="103" t="s">
        <v>240</v>
      </c>
      <c r="E22" s="103"/>
      <c r="F22" s="103"/>
      <c r="G22" s="55"/>
      <c r="H22" s="103"/>
    </row>
    <row r="24" spans="2:11" s="62" customFormat="1">
      <c r="B24" s="104" t="s">
        <v>46</v>
      </c>
      <c r="C24" s="162" t="s">
        <v>241</v>
      </c>
      <c r="D24" s="162"/>
      <c r="E24" s="105"/>
      <c r="F24" s="106"/>
      <c r="G24" s="19"/>
      <c r="H24" s="107"/>
    </row>
    <row r="25" spans="2:11" s="62" customFormat="1">
      <c r="B25" s="108"/>
      <c r="C25" s="161"/>
      <c r="D25" s="161"/>
      <c r="E25" s="161"/>
      <c r="F25" s="161"/>
      <c r="G25" s="20"/>
      <c r="H25" s="109"/>
    </row>
    <row r="26" spans="2:11" s="62" customFormat="1">
      <c r="B26" s="110">
        <f>+COUNT($B$25:B25)+1</f>
        <v>1</v>
      </c>
      <c r="C26" s="111"/>
      <c r="D26" s="112" t="s">
        <v>332</v>
      </c>
      <c r="E26" s="69" t="s">
        <v>49</v>
      </c>
      <c r="F26" s="69">
        <v>340</v>
      </c>
      <c r="G26" s="22"/>
      <c r="H26" s="109">
        <f>+$F26*G26</f>
        <v>0</v>
      </c>
      <c r="K26" s="60"/>
    </row>
    <row r="27" spans="2:11" s="62" customFormat="1" ht="47.25">
      <c r="B27" s="110">
        <f>+COUNT($B$25:B26)+1</f>
        <v>2</v>
      </c>
      <c r="C27" s="111"/>
      <c r="D27" s="112" t="s">
        <v>333</v>
      </c>
      <c r="E27" s="69" t="s">
        <v>49</v>
      </c>
      <c r="F27" s="69">
        <v>340</v>
      </c>
      <c r="G27" s="22"/>
      <c r="H27" s="109">
        <f t="shared" ref="H27:H37" si="0">+$F27*G27</f>
        <v>0</v>
      </c>
      <c r="K27" s="60"/>
    </row>
    <row r="28" spans="2:11" s="62" customFormat="1" ht="31.5">
      <c r="B28" s="110">
        <f>+COUNT($B$25:B27)+1</f>
        <v>3</v>
      </c>
      <c r="C28" s="111"/>
      <c r="D28" s="112" t="s">
        <v>334</v>
      </c>
      <c r="E28" s="69" t="s">
        <v>49</v>
      </c>
      <c r="F28" s="69">
        <v>40</v>
      </c>
      <c r="G28" s="22"/>
      <c r="H28" s="109">
        <f t="shared" si="0"/>
        <v>0</v>
      </c>
      <c r="K28" s="60"/>
    </row>
    <row r="29" spans="2:11" s="62" customFormat="1" ht="47.25">
      <c r="B29" s="110">
        <f>+COUNT($B$25:B28)+1</f>
        <v>4</v>
      </c>
      <c r="C29" s="111"/>
      <c r="D29" s="112" t="s">
        <v>335</v>
      </c>
      <c r="E29" s="69" t="s">
        <v>49</v>
      </c>
      <c r="F29" s="69">
        <v>40</v>
      </c>
      <c r="G29" s="22"/>
      <c r="H29" s="109">
        <f t="shared" si="0"/>
        <v>0</v>
      </c>
      <c r="K29" s="60"/>
    </row>
    <row r="30" spans="2:11" s="62" customFormat="1" ht="31.5">
      <c r="B30" s="110">
        <f>+COUNT($B$25:B29)+1</f>
        <v>5</v>
      </c>
      <c r="C30" s="111"/>
      <c r="D30" s="112" t="s">
        <v>336</v>
      </c>
      <c r="E30" s="69" t="s">
        <v>49</v>
      </c>
      <c r="F30" s="69">
        <v>370</v>
      </c>
      <c r="G30" s="22"/>
      <c r="H30" s="109">
        <f t="shared" si="0"/>
        <v>0</v>
      </c>
      <c r="K30" s="60"/>
    </row>
    <row r="31" spans="2:11" s="62" customFormat="1" ht="31.5">
      <c r="B31" s="110">
        <f>+COUNT($B$25:B30)+1</f>
        <v>6</v>
      </c>
      <c r="C31" s="111"/>
      <c r="D31" s="112" t="s">
        <v>337</v>
      </c>
      <c r="E31" s="69" t="s">
        <v>22</v>
      </c>
      <c r="F31" s="69">
        <v>20</v>
      </c>
      <c r="G31" s="22"/>
      <c r="H31" s="109">
        <f t="shared" si="0"/>
        <v>0</v>
      </c>
      <c r="K31" s="60"/>
    </row>
    <row r="32" spans="2:11" s="62" customFormat="1" ht="31.5">
      <c r="B32" s="110">
        <f>+COUNT($B$25:B31)+1</f>
        <v>7</v>
      </c>
      <c r="C32" s="111"/>
      <c r="D32" s="112" t="s">
        <v>338</v>
      </c>
      <c r="E32" s="69" t="s">
        <v>118</v>
      </c>
      <c r="F32" s="69">
        <v>1</v>
      </c>
      <c r="G32" s="22"/>
      <c r="H32" s="109">
        <f t="shared" si="0"/>
        <v>0</v>
      </c>
      <c r="K32" s="60"/>
    </row>
    <row r="33" spans="2:11" s="62" customFormat="1">
      <c r="B33" s="110">
        <f>+COUNT($B$25:B32)+1</f>
        <v>8</v>
      </c>
      <c r="C33" s="111"/>
      <c r="D33" s="112" t="s">
        <v>252</v>
      </c>
      <c r="E33" s="69" t="s">
        <v>49</v>
      </c>
      <c r="F33" s="69">
        <v>340</v>
      </c>
      <c r="G33" s="22"/>
      <c r="H33" s="109">
        <f t="shared" si="0"/>
        <v>0</v>
      </c>
      <c r="K33" s="60"/>
    </row>
    <row r="34" spans="2:11" s="62" customFormat="1" ht="31.5">
      <c r="B34" s="110">
        <f>+COUNT($B$25:B33)+1</f>
        <v>9</v>
      </c>
      <c r="C34" s="111"/>
      <c r="D34" s="112" t="s">
        <v>339</v>
      </c>
      <c r="E34" s="69" t="s">
        <v>49</v>
      </c>
      <c r="F34" s="69">
        <v>370</v>
      </c>
      <c r="G34" s="22"/>
      <c r="H34" s="109">
        <f t="shared" si="0"/>
        <v>0</v>
      </c>
      <c r="K34" s="60"/>
    </row>
    <row r="35" spans="2:11" s="62" customFormat="1" ht="141.75">
      <c r="B35" s="110">
        <f>+COUNT($B$25:B34)+1</f>
        <v>10</v>
      </c>
      <c r="C35" s="111"/>
      <c r="D35" s="112" t="s">
        <v>340</v>
      </c>
      <c r="E35" s="69" t="s">
        <v>118</v>
      </c>
      <c r="F35" s="69">
        <v>10</v>
      </c>
      <c r="G35" s="22"/>
      <c r="H35" s="109">
        <f t="shared" si="0"/>
        <v>0</v>
      </c>
      <c r="K35" s="60"/>
    </row>
    <row r="36" spans="2:11" s="62" customFormat="1" ht="63">
      <c r="B36" s="110">
        <f>+COUNT($B$25:B35)+1</f>
        <v>11</v>
      </c>
      <c r="C36" s="111"/>
      <c r="D36" s="112" t="s">
        <v>341</v>
      </c>
      <c r="E36" s="69" t="s">
        <v>22</v>
      </c>
      <c r="F36" s="69">
        <v>2</v>
      </c>
      <c r="G36" s="22"/>
      <c r="H36" s="109">
        <f t="shared" si="0"/>
        <v>0</v>
      </c>
      <c r="K36" s="60"/>
    </row>
    <row r="37" spans="2:11" s="62" customFormat="1" ht="31.5">
      <c r="B37" s="110">
        <f>+COUNT($B$25:B36)+1</f>
        <v>12</v>
      </c>
      <c r="C37" s="111"/>
      <c r="D37" s="112" t="s">
        <v>342</v>
      </c>
      <c r="E37" s="69" t="s">
        <v>22</v>
      </c>
      <c r="F37" s="69">
        <v>10</v>
      </c>
      <c r="G37" s="22"/>
      <c r="H37" s="109">
        <f t="shared" si="0"/>
        <v>0</v>
      </c>
      <c r="K37" s="60"/>
    </row>
    <row r="38" spans="2:11" s="62" customFormat="1" ht="15.75" customHeight="1">
      <c r="B38" s="117"/>
      <c r="C38" s="118"/>
      <c r="D38" s="119"/>
      <c r="E38" s="120"/>
      <c r="F38" s="121"/>
      <c r="G38" s="53"/>
      <c r="H38" s="122"/>
    </row>
    <row r="39" spans="2:11" s="62" customFormat="1" ht="16.5" thickBot="1">
      <c r="B39" s="123"/>
      <c r="C39" s="124"/>
      <c r="D39" s="124"/>
      <c r="E39" s="125"/>
      <c r="F39" s="125"/>
      <c r="G39" s="21" t="str">
        <f>C24&amp;" SKUPAJ:"</f>
        <v>GRADBENA DELA SKUPAJ:</v>
      </c>
      <c r="H39" s="126">
        <f>SUM(H$26:H$37)</f>
        <v>0</v>
      </c>
    </row>
    <row r="40" spans="2:11" s="62" customFormat="1">
      <c r="B40" s="117"/>
      <c r="C40" s="118"/>
      <c r="D40" s="119"/>
      <c r="E40" s="120"/>
      <c r="F40" s="121"/>
      <c r="G40" s="53"/>
      <c r="H40" s="122"/>
    </row>
    <row r="41" spans="2:11" s="62" customFormat="1">
      <c r="B41" s="104" t="s">
        <v>47</v>
      </c>
      <c r="C41" s="162" t="s">
        <v>343</v>
      </c>
      <c r="D41" s="162"/>
      <c r="E41" s="105"/>
      <c r="F41" s="106"/>
      <c r="G41" s="19"/>
      <c r="H41" s="107"/>
    </row>
    <row r="42" spans="2:11" s="62" customFormat="1">
      <c r="B42" s="108"/>
      <c r="C42" s="163" t="s">
        <v>344</v>
      </c>
      <c r="D42" s="163"/>
      <c r="E42" s="163"/>
      <c r="F42" s="163"/>
      <c r="G42" s="20"/>
      <c r="H42" s="109"/>
    </row>
    <row r="43" spans="2:11" s="62" customFormat="1" ht="31.5">
      <c r="B43" s="110">
        <f>+COUNT($B$42:B42)+1</f>
        <v>1</v>
      </c>
      <c r="C43" s="111"/>
      <c r="D43" s="112" t="s">
        <v>345</v>
      </c>
      <c r="E43" s="69" t="s">
        <v>49</v>
      </c>
      <c r="F43" s="69">
        <v>400</v>
      </c>
      <c r="G43" s="22"/>
      <c r="H43" s="109">
        <f t="shared" ref="H43" si="1">+$F43*G43</f>
        <v>0</v>
      </c>
    </row>
    <row r="44" spans="2:11" s="62" customFormat="1" ht="47.25">
      <c r="B44" s="110">
        <f>+COUNT($B$42:B43)+1</f>
        <v>2</v>
      </c>
      <c r="C44" s="111"/>
      <c r="D44" s="112" t="s">
        <v>346</v>
      </c>
      <c r="E44" s="69" t="s">
        <v>22</v>
      </c>
      <c r="F44" s="69">
        <v>21</v>
      </c>
      <c r="G44" s="22"/>
      <c r="H44" s="109">
        <f t="shared" ref="H44:H46" si="2">+$F44*G44</f>
        <v>0</v>
      </c>
    </row>
    <row r="45" spans="2:11" s="62" customFormat="1" ht="63">
      <c r="B45" s="110">
        <f>+COUNT($B$42:B44)+1</f>
        <v>3</v>
      </c>
      <c r="C45" s="111"/>
      <c r="D45" s="112" t="s">
        <v>347</v>
      </c>
      <c r="E45" s="69" t="s">
        <v>118</v>
      </c>
      <c r="F45" s="69">
        <v>10</v>
      </c>
      <c r="G45" s="22"/>
      <c r="H45" s="109">
        <f t="shared" si="2"/>
        <v>0</v>
      </c>
    </row>
    <row r="46" spans="2:11" s="62" customFormat="1" ht="47.25">
      <c r="B46" s="110">
        <f>+COUNT($B$42:B45)+1</f>
        <v>4</v>
      </c>
      <c r="C46" s="111"/>
      <c r="D46" s="112" t="s">
        <v>348</v>
      </c>
      <c r="E46" s="69" t="s">
        <v>118</v>
      </c>
      <c r="F46" s="69">
        <v>2</v>
      </c>
      <c r="G46" s="22"/>
      <c r="H46" s="109">
        <f t="shared" si="2"/>
        <v>0</v>
      </c>
    </row>
    <row r="47" spans="2:11" s="62" customFormat="1" ht="15.75" customHeight="1">
      <c r="B47" s="117"/>
      <c r="C47" s="118"/>
      <c r="D47" s="119"/>
      <c r="E47" s="120"/>
      <c r="F47" s="121"/>
      <c r="G47" s="53"/>
      <c r="H47" s="122"/>
    </row>
    <row r="48" spans="2:11" s="62" customFormat="1" ht="16.5" thickBot="1">
      <c r="B48" s="123"/>
      <c r="C48" s="124"/>
      <c r="D48" s="124"/>
      <c r="E48" s="125"/>
      <c r="F48" s="125"/>
      <c r="G48" s="21" t="str">
        <f>C41&amp;" SKUPAJ:"</f>
        <v>KABELSKI RAZVOD SKUPAJ:</v>
      </c>
      <c r="H48" s="126">
        <f>SUM(H$43:H$46)</f>
        <v>0</v>
      </c>
    </row>
    <row r="49" spans="2:10" s="62" customFormat="1">
      <c r="B49" s="127"/>
      <c r="C49" s="118"/>
      <c r="D49" s="128"/>
      <c r="E49" s="129"/>
      <c r="F49" s="121"/>
      <c r="G49" s="53"/>
      <c r="H49" s="122"/>
      <c r="J49" s="63"/>
    </row>
    <row r="50" spans="2:10" s="62" customFormat="1">
      <c r="B50" s="104" t="s">
        <v>44</v>
      </c>
      <c r="C50" s="162" t="s">
        <v>349</v>
      </c>
      <c r="D50" s="162"/>
      <c r="E50" s="105"/>
      <c r="F50" s="106"/>
      <c r="G50" s="19"/>
      <c r="H50" s="107"/>
      <c r="J50" s="63"/>
    </row>
    <row r="51" spans="2:10" s="62" customFormat="1">
      <c r="B51" s="108"/>
      <c r="C51" s="163" t="s">
        <v>350</v>
      </c>
      <c r="D51" s="163"/>
      <c r="E51" s="163"/>
      <c r="F51" s="163"/>
      <c r="G51" s="20"/>
      <c r="H51" s="109"/>
    </row>
    <row r="52" spans="2:10" s="62" customFormat="1" ht="110.25">
      <c r="B52" s="110">
        <f>+COUNT(#REF!)+1</f>
        <v>1</v>
      </c>
      <c r="C52" s="111"/>
      <c r="D52" s="112" t="s">
        <v>351</v>
      </c>
      <c r="E52" s="69" t="s">
        <v>22</v>
      </c>
      <c r="F52" s="69">
        <v>10</v>
      </c>
      <c r="G52" s="22"/>
      <c r="H52" s="109">
        <f>+$F52*G52</f>
        <v>0</v>
      </c>
      <c r="J52" s="63"/>
    </row>
    <row r="53" spans="2:10" s="62" customFormat="1" ht="78.75">
      <c r="B53" s="110">
        <f>+COUNT($B$52:B52)+1</f>
        <v>2</v>
      </c>
      <c r="C53" s="111"/>
      <c r="D53" s="112" t="s">
        <v>352</v>
      </c>
      <c r="E53" s="69" t="s">
        <v>22</v>
      </c>
      <c r="F53" s="69">
        <v>2</v>
      </c>
      <c r="G53" s="22"/>
      <c r="H53" s="109">
        <f t="shared" ref="H53:H58" si="3">+$F53*G53</f>
        <v>0</v>
      </c>
      <c r="J53" s="63"/>
    </row>
    <row r="54" spans="2:10" s="62" customFormat="1" ht="204.75">
      <c r="B54" s="110">
        <f>+COUNT($B$52:B53)+1</f>
        <v>3</v>
      </c>
      <c r="C54" s="111"/>
      <c r="D54" s="112" t="s">
        <v>353</v>
      </c>
      <c r="E54" s="69" t="s">
        <v>22</v>
      </c>
      <c r="F54" s="69">
        <v>2</v>
      </c>
      <c r="G54" s="22"/>
      <c r="H54" s="109">
        <f t="shared" si="3"/>
        <v>0</v>
      </c>
      <c r="J54" s="63"/>
    </row>
    <row r="55" spans="2:10" s="62" customFormat="1" ht="204.75">
      <c r="B55" s="110">
        <f>+COUNT($B$52:B54)+1</f>
        <v>4</v>
      </c>
      <c r="C55" s="111"/>
      <c r="D55" s="112" t="s">
        <v>354</v>
      </c>
      <c r="E55" s="69" t="s">
        <v>22</v>
      </c>
      <c r="F55" s="69">
        <v>2</v>
      </c>
      <c r="G55" s="22"/>
      <c r="H55" s="109">
        <f t="shared" si="3"/>
        <v>0</v>
      </c>
      <c r="J55" s="63"/>
    </row>
    <row r="56" spans="2:10" s="62" customFormat="1" ht="204.75">
      <c r="B56" s="110">
        <f>+COUNT($B$52:B55)+1</f>
        <v>5</v>
      </c>
      <c r="C56" s="111"/>
      <c r="D56" s="112" t="s">
        <v>355</v>
      </c>
      <c r="E56" s="69" t="s">
        <v>22</v>
      </c>
      <c r="F56" s="69">
        <v>6</v>
      </c>
      <c r="G56" s="22"/>
      <c r="H56" s="109">
        <f t="shared" si="3"/>
        <v>0</v>
      </c>
      <c r="J56" s="63"/>
    </row>
    <row r="57" spans="2:10" s="62" customFormat="1" ht="31.5">
      <c r="B57" s="110">
        <f>+COUNT($B$52:B56)+1</f>
        <v>6</v>
      </c>
      <c r="C57" s="111"/>
      <c r="D57" s="112" t="s">
        <v>356</v>
      </c>
      <c r="E57" s="69" t="s">
        <v>22</v>
      </c>
      <c r="F57" s="69">
        <v>10</v>
      </c>
      <c r="G57" s="22"/>
      <c r="H57" s="109">
        <f t="shared" si="3"/>
        <v>0</v>
      </c>
      <c r="J57" s="63"/>
    </row>
    <row r="58" spans="2:10" s="62" customFormat="1" ht="31.5">
      <c r="B58" s="110">
        <f>+COUNT($B$52:B57)+1</f>
        <v>7</v>
      </c>
      <c r="C58" s="111"/>
      <c r="D58" s="112" t="s">
        <v>357</v>
      </c>
      <c r="E58" s="69" t="s">
        <v>22</v>
      </c>
      <c r="F58" s="69">
        <v>10</v>
      </c>
      <c r="G58" s="22"/>
      <c r="H58" s="109">
        <f t="shared" si="3"/>
        <v>0</v>
      </c>
      <c r="J58" s="63"/>
    </row>
    <row r="59" spans="2:10" s="62" customFormat="1" ht="15.75" customHeight="1">
      <c r="B59" s="117"/>
      <c r="C59" s="118"/>
      <c r="D59" s="119"/>
      <c r="E59" s="120"/>
      <c r="F59" s="121"/>
      <c r="G59" s="53"/>
      <c r="H59" s="122"/>
    </row>
    <row r="60" spans="2:10" s="62" customFormat="1" ht="16.5" thickBot="1">
      <c r="B60" s="123"/>
      <c r="C60" s="124"/>
      <c r="D60" s="124"/>
      <c r="E60" s="125"/>
      <c r="F60" s="125"/>
      <c r="G60" s="21" t="str">
        <f>C50&amp;" SKUPAJ:"</f>
        <v>KANDELABRI IN SVETILKE SKUPAJ:</v>
      </c>
      <c r="H60" s="126">
        <f>SUM(H$52:H$58)</f>
        <v>0</v>
      </c>
    </row>
    <row r="61" spans="2:10" s="62" customFormat="1">
      <c r="B61" s="127"/>
      <c r="C61" s="118"/>
      <c r="D61" s="128"/>
      <c r="E61" s="129"/>
      <c r="F61" s="121"/>
      <c r="G61" s="53"/>
      <c r="H61" s="122"/>
      <c r="J61" s="63"/>
    </row>
    <row r="62" spans="2:10" s="62" customFormat="1">
      <c r="B62" s="104" t="s">
        <v>48</v>
      </c>
      <c r="C62" s="162" t="s">
        <v>358</v>
      </c>
      <c r="D62" s="162"/>
      <c r="E62" s="105"/>
      <c r="F62" s="106"/>
      <c r="G62" s="19"/>
      <c r="H62" s="107"/>
      <c r="J62" s="63"/>
    </row>
    <row r="63" spans="2:10" s="62" customFormat="1">
      <c r="B63" s="108"/>
      <c r="C63" s="163" t="s">
        <v>344</v>
      </c>
      <c r="D63" s="163"/>
      <c r="E63" s="163"/>
      <c r="F63" s="163"/>
      <c r="G63" s="20"/>
      <c r="H63" s="109"/>
    </row>
    <row r="64" spans="2:10" s="62" customFormat="1" ht="47.25">
      <c r="B64" s="110">
        <f>+COUNT($B$63:B63)+1</f>
        <v>1</v>
      </c>
      <c r="C64" s="111"/>
      <c r="D64" s="112" t="s">
        <v>359</v>
      </c>
      <c r="E64" s="69" t="s">
        <v>118</v>
      </c>
      <c r="F64" s="69">
        <v>4</v>
      </c>
      <c r="G64" s="22"/>
      <c r="H64" s="109">
        <f>+$F64*G64</f>
        <v>0</v>
      </c>
      <c r="J64" s="63"/>
    </row>
    <row r="65" spans="2:10" s="62" customFormat="1" ht="47.25">
      <c r="B65" s="110">
        <f>+COUNT($B$63:B64)+1</f>
        <v>2</v>
      </c>
      <c r="C65" s="111"/>
      <c r="D65" s="112" t="s">
        <v>360</v>
      </c>
      <c r="E65" s="69" t="s">
        <v>118</v>
      </c>
      <c r="F65" s="69">
        <v>4</v>
      </c>
      <c r="G65" s="22"/>
      <c r="H65" s="109">
        <f t="shared" ref="H65:H66" si="4">+$F65*G65</f>
        <v>0</v>
      </c>
      <c r="J65" s="63"/>
    </row>
    <row r="66" spans="2:10" s="62" customFormat="1" ht="47.25">
      <c r="B66" s="110">
        <f>+COUNT($B$63:B65)+1</f>
        <v>3</v>
      </c>
      <c r="C66" s="111"/>
      <c r="D66" s="112" t="s">
        <v>361</v>
      </c>
      <c r="E66" s="69" t="s">
        <v>118</v>
      </c>
      <c r="F66" s="69">
        <v>1</v>
      </c>
      <c r="G66" s="22"/>
      <c r="H66" s="109">
        <f t="shared" si="4"/>
        <v>0</v>
      </c>
      <c r="J66" s="63"/>
    </row>
    <row r="67" spans="2:10" s="62" customFormat="1" ht="15.75" customHeight="1">
      <c r="B67" s="117"/>
      <c r="C67" s="118"/>
      <c r="D67" s="119"/>
      <c r="E67" s="120"/>
      <c r="F67" s="121"/>
      <c r="G67" s="53"/>
      <c r="H67" s="122"/>
    </row>
    <row r="68" spans="2:10" s="62" customFormat="1" ht="16.5" thickBot="1">
      <c r="B68" s="123"/>
      <c r="C68" s="124"/>
      <c r="D68" s="124"/>
      <c r="E68" s="125"/>
      <c r="F68" s="125"/>
      <c r="G68" s="21" t="str">
        <f>C62&amp;" SKUPAJ:"</f>
        <v>OSTALA EL. INSTALACIJSKA DELA IN MATERIAL SKUPAJ:</v>
      </c>
      <c r="H68" s="126">
        <f>SUM(H$64:H$66)</f>
        <v>0</v>
      </c>
    </row>
    <row r="70" spans="2:10" s="62" customFormat="1">
      <c r="B70" s="104" t="s">
        <v>51</v>
      </c>
      <c r="C70" s="162" t="s">
        <v>362</v>
      </c>
      <c r="D70" s="162"/>
      <c r="E70" s="105"/>
      <c r="F70" s="106"/>
      <c r="G70" s="19"/>
      <c r="H70" s="107"/>
      <c r="J70" s="63"/>
    </row>
    <row r="71" spans="2:10" s="62" customFormat="1">
      <c r="B71" s="108"/>
      <c r="C71" s="163" t="s">
        <v>350</v>
      </c>
      <c r="D71" s="163"/>
      <c r="E71" s="163"/>
      <c r="F71" s="163"/>
      <c r="G71" s="20"/>
      <c r="H71" s="109"/>
    </row>
    <row r="72" spans="2:10" s="62" customFormat="1" ht="378">
      <c r="B72" s="110">
        <f>+COUNT($B$71:B71)+1</f>
        <v>1</v>
      </c>
      <c r="C72" s="111"/>
      <c r="D72" s="112" t="s">
        <v>365</v>
      </c>
      <c r="E72" s="69" t="s">
        <v>118</v>
      </c>
      <c r="F72" s="69">
        <v>2</v>
      </c>
      <c r="G72" s="22"/>
      <c r="H72" s="109">
        <f>+$F72*G72</f>
        <v>0</v>
      </c>
      <c r="J72" s="63"/>
    </row>
    <row r="73" spans="2:10" s="62" customFormat="1" ht="31.5">
      <c r="B73" s="110">
        <f>+COUNT($B$71:B72)+1</f>
        <v>2</v>
      </c>
      <c r="C73" s="111"/>
      <c r="D73" s="112" t="s">
        <v>363</v>
      </c>
      <c r="E73" s="69" t="s">
        <v>49</v>
      </c>
      <c r="F73" s="69">
        <v>40</v>
      </c>
      <c r="G73" s="22"/>
      <c r="H73" s="109">
        <f t="shared" ref="H73:H74" si="5">+$F73*G73</f>
        <v>0</v>
      </c>
      <c r="J73" s="63"/>
    </row>
    <row r="74" spans="2:10" s="62" customFormat="1" ht="31.5">
      <c r="B74" s="110">
        <f>+COUNT($B$71:B73)+1</f>
        <v>3</v>
      </c>
      <c r="C74" s="111"/>
      <c r="D74" s="112" t="s">
        <v>364</v>
      </c>
      <c r="E74" s="69" t="s">
        <v>49</v>
      </c>
      <c r="F74" s="69">
        <v>20</v>
      </c>
      <c r="G74" s="22"/>
      <c r="H74" s="109">
        <f t="shared" si="5"/>
        <v>0</v>
      </c>
      <c r="J74" s="63"/>
    </row>
    <row r="75" spans="2:10" s="62" customFormat="1" ht="15.75" customHeight="1">
      <c r="B75" s="117"/>
      <c r="C75" s="118"/>
      <c r="D75" s="119"/>
      <c r="E75" s="120"/>
      <c r="F75" s="121"/>
      <c r="G75" s="53"/>
      <c r="H75" s="122"/>
    </row>
    <row r="76" spans="2:10" s="62" customFormat="1" ht="16.5" thickBot="1">
      <c r="B76" s="123"/>
      <c r="C76" s="124"/>
      <c r="D76" s="124"/>
      <c r="E76" s="125"/>
      <c r="F76" s="125"/>
      <c r="G76" s="21" t="str">
        <f>C70&amp;" SKUPAJ:"</f>
        <v>SISTEM OZNAČITVE PREHODA  – SOOP SKUPAJ:</v>
      </c>
      <c r="H76" s="126">
        <f>SUM(H$72:H$74)</f>
        <v>0</v>
      </c>
    </row>
    <row r="78" spans="2:10" s="62" customFormat="1">
      <c r="B78" s="104" t="s">
        <v>65</v>
      </c>
      <c r="C78" s="162" t="s">
        <v>246</v>
      </c>
      <c r="D78" s="162"/>
      <c r="E78" s="105"/>
      <c r="F78" s="106"/>
      <c r="G78" s="19"/>
      <c r="H78" s="107"/>
      <c r="J78" s="63"/>
    </row>
    <row r="79" spans="2:10" s="62" customFormat="1">
      <c r="B79" s="108"/>
      <c r="C79" s="163"/>
      <c r="D79" s="163"/>
      <c r="E79" s="163"/>
      <c r="F79" s="163"/>
      <c r="G79" s="20"/>
      <c r="H79" s="109"/>
    </row>
    <row r="80" spans="2:10" s="62" customFormat="1" ht="52.5" customHeight="1">
      <c r="B80" s="110">
        <f>+COUNT($B$79:B79)+1</f>
        <v>1</v>
      </c>
      <c r="C80" s="111"/>
      <c r="D80" s="112" t="s">
        <v>366</v>
      </c>
      <c r="E80" s="69" t="s">
        <v>118</v>
      </c>
      <c r="F80" s="69">
        <v>1</v>
      </c>
      <c r="G80" s="22"/>
      <c r="H80" s="109">
        <f>+$F80*G80</f>
        <v>0</v>
      </c>
      <c r="J80" s="63"/>
    </row>
    <row r="81" spans="2:10" s="62" customFormat="1" ht="78.75">
      <c r="B81" s="110">
        <f>+COUNT($B$79:B80)+1</f>
        <v>2</v>
      </c>
      <c r="C81" s="111"/>
      <c r="D81" s="112" t="s">
        <v>367</v>
      </c>
      <c r="E81" s="69" t="s">
        <v>118</v>
      </c>
      <c r="F81" s="69">
        <v>1</v>
      </c>
      <c r="G81" s="22"/>
      <c r="H81" s="109">
        <f t="shared" ref="H81" si="6">+$F81*G81</f>
        <v>0</v>
      </c>
      <c r="J81" s="63"/>
    </row>
    <row r="82" spans="2:10" s="62" customFormat="1" ht="15.75" customHeight="1">
      <c r="B82" s="117"/>
      <c r="C82" s="118"/>
      <c r="D82" s="119"/>
      <c r="E82" s="120"/>
      <c r="F82" s="121"/>
      <c r="G82" s="53"/>
      <c r="H82" s="122"/>
    </row>
    <row r="83" spans="2:10" s="62" customFormat="1" ht="16.5" thickBot="1">
      <c r="B83" s="123"/>
      <c r="C83" s="124"/>
      <c r="D83" s="124"/>
      <c r="E83" s="125"/>
      <c r="F83" s="125"/>
      <c r="G83" s="21" t="str">
        <f>C78&amp;" SKUPAJ:"</f>
        <v>OSTALE STORITVE SKUPAJ:</v>
      </c>
      <c r="H83" s="126">
        <f>SUM(H$80:H$81)</f>
        <v>0</v>
      </c>
    </row>
  </sheetData>
  <mergeCells count="12">
    <mergeCell ref="C79:F79"/>
    <mergeCell ref="C24:D24"/>
    <mergeCell ref="C25:F25"/>
    <mergeCell ref="C41:D41"/>
    <mergeCell ref="C42:F42"/>
    <mergeCell ref="C50:D50"/>
    <mergeCell ref="C51:F51"/>
    <mergeCell ref="C62:D62"/>
    <mergeCell ref="C63:F63"/>
    <mergeCell ref="C70:D70"/>
    <mergeCell ref="C71:F71"/>
    <mergeCell ref="C78:D7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rowBreaks count="2" manualBreakCount="2">
    <brk id="57" min="1" max="7" man="1"/>
    <brk id="83" min="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339C"/>
  </sheetPr>
  <dimension ref="A1:I24"/>
  <sheetViews>
    <sheetView view="pageBreakPreview" topLeftCell="A15" zoomScale="85" zoomScaleNormal="100" zoomScaleSheetLayoutView="85" workbookViewId="0">
      <selection activeCell="H24" sqref="H24"/>
    </sheetView>
  </sheetViews>
  <sheetFormatPr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</cols>
  <sheetData>
    <row r="1" spans="1:9">
      <c r="B1" s="58" t="s">
        <v>440</v>
      </c>
      <c r="C1" s="59" t="str">
        <f ca="1">MID(CELL("filename",A1),FIND("]",CELL("filename",A1))+1,255)</f>
        <v>TUJE STORITVE</v>
      </c>
    </row>
    <row r="3" spans="1:9">
      <c r="B3" s="64" t="s">
        <v>13</v>
      </c>
    </row>
    <row r="4" spans="1:9">
      <c r="B4" s="66" t="str">
        <f ca="1">"REKAPITULACIJA "&amp;C1</f>
        <v>REKAPITULACIJA TUJE STORITVE</v>
      </c>
      <c r="C4" s="67"/>
      <c r="D4" s="67"/>
      <c r="E4" s="68"/>
      <c r="F4" s="68"/>
      <c r="G4" s="15"/>
      <c r="H4" s="69"/>
      <c r="I4" s="70"/>
    </row>
    <row r="5" spans="1:9">
      <c r="B5" s="71"/>
      <c r="C5" s="72"/>
      <c r="D5" s="73"/>
      <c r="H5" s="74"/>
      <c r="I5" s="75"/>
    </row>
    <row r="6" spans="1:9" ht="31.5">
      <c r="B6" s="77" t="s">
        <v>46</v>
      </c>
      <c r="D6" s="78" t="str">
        <f>VLOOKUP(B6,$B$10:$H$9660,2,FALSE)</f>
        <v>PRESKUSI, NADZOR, TEHNIČNA DOKUMENTACIJA</v>
      </c>
      <c r="E6" s="79"/>
      <c r="F6" s="61"/>
      <c r="H6" s="80">
        <f>VLOOKUP($D6&amp;" SKUPAJ:",$G$11:H$9751,2,FALSE)</f>
        <v>0</v>
      </c>
      <c r="I6" s="81"/>
    </row>
    <row r="7" spans="1:9" ht="16.5" thickBot="1">
      <c r="A7" s="62"/>
      <c r="B7" s="87"/>
      <c r="C7" s="88"/>
      <c r="D7" s="89"/>
      <c r="E7" s="90"/>
      <c r="F7" s="91"/>
      <c r="G7" s="16"/>
      <c r="H7" s="92"/>
    </row>
    <row r="8" spans="1:9" ht="16.5" thickTop="1">
      <c r="A8" s="62"/>
      <c r="B8" s="93"/>
      <c r="C8" s="94"/>
      <c r="D8" s="95"/>
      <c r="E8" s="96"/>
      <c r="F8" s="97"/>
      <c r="G8" s="17" t="str">
        <f ca="1">"SKUPAJ "&amp;C1&amp;" (BREZ DDV):"</f>
        <v>SKUPAJ TUJE STORITVE (BREZ DDV):</v>
      </c>
      <c r="H8" s="98">
        <f>SUM(H6:H6)</f>
        <v>0</v>
      </c>
    </row>
    <row r="10" spans="1:9" ht="16.5" thickBot="1">
      <c r="A10" s="62"/>
      <c r="B10" s="99" t="s">
        <v>0</v>
      </c>
      <c r="C10" s="100" t="s">
        <v>1</v>
      </c>
      <c r="D10" s="101" t="s">
        <v>2</v>
      </c>
      <c r="E10" s="102" t="s">
        <v>3</v>
      </c>
      <c r="F10" s="102" t="s">
        <v>4</v>
      </c>
      <c r="G10" s="18" t="s">
        <v>5</v>
      </c>
      <c r="H10" s="102" t="s">
        <v>6</v>
      </c>
    </row>
    <row r="12" spans="1:9">
      <c r="B12" s="103"/>
      <c r="C12" s="103"/>
      <c r="D12" s="103"/>
      <c r="E12" s="103"/>
      <c r="F12" s="103"/>
      <c r="G12" s="55"/>
      <c r="H12" s="103"/>
    </row>
    <row r="15" spans="1:9">
      <c r="A15" s="62"/>
      <c r="B15" s="104" t="s">
        <v>46</v>
      </c>
      <c r="C15" s="162" t="s">
        <v>115</v>
      </c>
      <c r="D15" s="162"/>
      <c r="E15" s="105"/>
      <c r="F15" s="106"/>
      <c r="G15" s="19"/>
      <c r="H15" s="107"/>
    </row>
    <row r="16" spans="1:9">
      <c r="A16" s="62"/>
      <c r="B16" s="108"/>
      <c r="C16" s="161"/>
      <c r="D16" s="161"/>
      <c r="E16" s="161"/>
      <c r="F16" s="161"/>
      <c r="G16" s="20"/>
      <c r="H16" s="109"/>
    </row>
    <row r="17" spans="1:9">
      <c r="A17" s="62"/>
      <c r="B17" s="110">
        <f>+COUNT($B$16:B16)+1</f>
        <v>1</v>
      </c>
      <c r="C17" s="111" t="s">
        <v>60</v>
      </c>
      <c r="D17" s="112" t="s">
        <v>66</v>
      </c>
      <c r="E17" s="69" t="s">
        <v>108</v>
      </c>
      <c r="F17" s="69">
        <v>160</v>
      </c>
      <c r="G17" s="22"/>
      <c r="H17" s="109">
        <f t="shared" ref="H17:H21" si="0">+$F17*G17</f>
        <v>0</v>
      </c>
      <c r="I17"/>
    </row>
    <row r="18" spans="1:9">
      <c r="A18" s="62"/>
      <c r="B18" s="110">
        <f>+COUNT($B$16:B17)+1</f>
        <v>2</v>
      </c>
      <c r="C18" s="111" t="s">
        <v>90</v>
      </c>
      <c r="D18" s="112" t="s">
        <v>84</v>
      </c>
      <c r="E18" s="69" t="s">
        <v>108</v>
      </c>
      <c r="F18" s="69">
        <v>125</v>
      </c>
      <c r="G18" s="22"/>
      <c r="H18" s="109">
        <f t="shared" si="0"/>
        <v>0</v>
      </c>
      <c r="I18"/>
    </row>
    <row r="19" spans="1:9" ht="47.25">
      <c r="A19" s="62"/>
      <c r="B19" s="110">
        <f>+COUNT($B$16:B18)+1</f>
        <v>3</v>
      </c>
      <c r="C19" s="111" t="s">
        <v>91</v>
      </c>
      <c r="D19" s="112" t="s">
        <v>397</v>
      </c>
      <c r="E19" s="69" t="s">
        <v>22</v>
      </c>
      <c r="F19" s="69">
        <v>1</v>
      </c>
      <c r="G19" s="22"/>
      <c r="H19" s="109">
        <f t="shared" si="0"/>
        <v>0</v>
      </c>
      <c r="I19"/>
    </row>
    <row r="20" spans="1:9" ht="47.25">
      <c r="A20" s="62"/>
      <c r="B20" s="110">
        <f>+COUNT($B$16:B19)+1</f>
        <v>4</v>
      </c>
      <c r="C20" s="111" t="s">
        <v>220</v>
      </c>
      <c r="D20" s="112" t="s">
        <v>442</v>
      </c>
      <c r="E20" s="69" t="s">
        <v>22</v>
      </c>
      <c r="F20" s="69">
        <v>1</v>
      </c>
      <c r="G20" s="22"/>
      <c r="H20" s="109">
        <f t="shared" si="0"/>
        <v>0</v>
      </c>
      <c r="I20"/>
    </row>
    <row r="21" spans="1:9" ht="31.5">
      <c r="A21" s="62"/>
      <c r="B21" s="110">
        <f>+COUNT($B$16:B20)+1</f>
        <v>5</v>
      </c>
      <c r="C21" s="111" t="s">
        <v>112</v>
      </c>
      <c r="D21" s="130" t="s">
        <v>116</v>
      </c>
      <c r="E21" s="131" t="s">
        <v>22</v>
      </c>
      <c r="F21" s="131">
        <v>1</v>
      </c>
      <c r="G21" s="22"/>
      <c r="H21" s="109">
        <f t="shared" si="0"/>
        <v>0</v>
      </c>
      <c r="I21"/>
    </row>
    <row r="22" spans="1:9" ht="63">
      <c r="A22" s="62"/>
      <c r="B22" s="110">
        <f>+COUNT($B$16:B21)+1</f>
        <v>6</v>
      </c>
      <c r="C22" s="111" t="s">
        <v>112</v>
      </c>
      <c r="D22" s="130" t="s">
        <v>448</v>
      </c>
      <c r="E22" s="131" t="s">
        <v>118</v>
      </c>
      <c r="F22" s="131">
        <v>2</v>
      </c>
      <c r="G22" s="22"/>
      <c r="H22" s="109">
        <f t="shared" ref="H22" si="1">+$F22*G22</f>
        <v>0</v>
      </c>
      <c r="I22"/>
    </row>
    <row r="23" spans="1:9">
      <c r="A23" s="62"/>
      <c r="B23" s="117"/>
      <c r="C23" s="118"/>
      <c r="D23" s="119"/>
      <c r="E23" s="120"/>
      <c r="F23" s="121"/>
      <c r="G23" s="53"/>
      <c r="H23" s="122"/>
      <c r="I23"/>
    </row>
    <row r="24" spans="1:9" ht="16.5" thickBot="1">
      <c r="A24" s="62"/>
      <c r="B24" s="123"/>
      <c r="C24" s="124"/>
      <c r="D24" s="124"/>
      <c r="E24" s="125"/>
      <c r="F24" s="125"/>
      <c r="G24" s="21" t="str">
        <f>C15&amp;" SKUPAJ:"</f>
        <v>PRESKUSI, NADZOR, TEHNIČNA DOKUMENTACIJA SKUPAJ:</v>
      </c>
      <c r="H24" s="126">
        <f>SUM(H$17:H$22)</f>
        <v>0</v>
      </c>
      <c r="I24"/>
    </row>
  </sheetData>
  <mergeCells count="2">
    <mergeCell ref="C15:D15"/>
    <mergeCell ref="C16:F1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&amp;CRekonstrukcija državne ceste R1-212/1118 Cerknica–Bloška Polica&amp;RRAZPIS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I46"/>
  <sheetViews>
    <sheetView view="pageBreakPreview" topLeftCell="A8" zoomScaleNormal="100" zoomScaleSheetLayoutView="100" workbookViewId="0">
      <selection activeCell="D15" sqref="D15"/>
    </sheetView>
  </sheetViews>
  <sheetFormatPr defaultRowHeight="14.25"/>
  <cols>
    <col min="1" max="1" width="9.140625" style="3"/>
    <col min="2" max="2" width="14.28515625" style="3" customWidth="1"/>
    <col min="3" max="3" width="9.7109375" style="3" bestFit="1" customWidth="1"/>
    <col min="4" max="4" width="69.140625" style="3" customWidth="1"/>
    <col min="5" max="5" width="9.140625" style="3"/>
    <col min="6" max="6" width="7.85546875" style="3" customWidth="1"/>
    <col min="7" max="7" width="10.42578125" style="3" bestFit="1" customWidth="1"/>
    <col min="8" max="257" width="9.140625" style="3"/>
    <col min="258" max="258" width="10.42578125" style="3" customWidth="1"/>
    <col min="259" max="259" width="9.140625" style="3"/>
    <col min="260" max="260" width="44" style="3" customWidth="1"/>
    <col min="261" max="261" width="9.140625" style="3"/>
    <col min="262" max="262" width="7.85546875" style="3" customWidth="1"/>
    <col min="263" max="513" width="9.140625" style="3"/>
    <col min="514" max="514" width="10.42578125" style="3" customWidth="1"/>
    <col min="515" max="515" width="9.140625" style="3"/>
    <col min="516" max="516" width="44" style="3" customWidth="1"/>
    <col min="517" max="517" width="9.140625" style="3"/>
    <col min="518" max="518" width="7.85546875" style="3" customWidth="1"/>
    <col min="519" max="769" width="9.140625" style="3"/>
    <col min="770" max="770" width="10.42578125" style="3" customWidth="1"/>
    <col min="771" max="771" width="9.140625" style="3"/>
    <col min="772" max="772" width="44" style="3" customWidth="1"/>
    <col min="773" max="773" width="9.140625" style="3"/>
    <col min="774" max="774" width="7.85546875" style="3" customWidth="1"/>
    <col min="775" max="1025" width="9.140625" style="3"/>
    <col min="1026" max="1026" width="10.42578125" style="3" customWidth="1"/>
    <col min="1027" max="1027" width="9.140625" style="3"/>
    <col min="1028" max="1028" width="44" style="3" customWidth="1"/>
    <col min="1029" max="1029" width="9.140625" style="3"/>
    <col min="1030" max="1030" width="7.85546875" style="3" customWidth="1"/>
    <col min="1031" max="1281" width="9.140625" style="3"/>
    <col min="1282" max="1282" width="10.42578125" style="3" customWidth="1"/>
    <col min="1283" max="1283" width="9.140625" style="3"/>
    <col min="1284" max="1284" width="44" style="3" customWidth="1"/>
    <col min="1285" max="1285" width="9.140625" style="3"/>
    <col min="1286" max="1286" width="7.85546875" style="3" customWidth="1"/>
    <col min="1287" max="1537" width="9.140625" style="3"/>
    <col min="1538" max="1538" width="10.42578125" style="3" customWidth="1"/>
    <col min="1539" max="1539" width="9.140625" style="3"/>
    <col min="1540" max="1540" width="44" style="3" customWidth="1"/>
    <col min="1541" max="1541" width="9.140625" style="3"/>
    <col min="1542" max="1542" width="7.85546875" style="3" customWidth="1"/>
    <col min="1543" max="1793" width="9.140625" style="3"/>
    <col min="1794" max="1794" width="10.42578125" style="3" customWidth="1"/>
    <col min="1795" max="1795" width="9.140625" style="3"/>
    <col min="1796" max="1796" width="44" style="3" customWidth="1"/>
    <col min="1797" max="1797" width="9.140625" style="3"/>
    <col min="1798" max="1798" width="7.85546875" style="3" customWidth="1"/>
    <col min="1799" max="2049" width="9.140625" style="3"/>
    <col min="2050" max="2050" width="10.42578125" style="3" customWidth="1"/>
    <col min="2051" max="2051" width="9.140625" style="3"/>
    <col min="2052" max="2052" width="44" style="3" customWidth="1"/>
    <col min="2053" max="2053" width="9.140625" style="3"/>
    <col min="2054" max="2054" width="7.85546875" style="3" customWidth="1"/>
    <col min="2055" max="2305" width="9.140625" style="3"/>
    <col min="2306" max="2306" width="10.42578125" style="3" customWidth="1"/>
    <col min="2307" max="2307" width="9.140625" style="3"/>
    <col min="2308" max="2308" width="44" style="3" customWidth="1"/>
    <col min="2309" max="2309" width="9.140625" style="3"/>
    <col min="2310" max="2310" width="7.85546875" style="3" customWidth="1"/>
    <col min="2311" max="2561" width="9.140625" style="3"/>
    <col min="2562" max="2562" width="10.42578125" style="3" customWidth="1"/>
    <col min="2563" max="2563" width="9.140625" style="3"/>
    <col min="2564" max="2564" width="44" style="3" customWidth="1"/>
    <col min="2565" max="2565" width="9.140625" style="3"/>
    <col min="2566" max="2566" width="7.85546875" style="3" customWidth="1"/>
    <col min="2567" max="2817" width="9.140625" style="3"/>
    <col min="2818" max="2818" width="10.42578125" style="3" customWidth="1"/>
    <col min="2819" max="2819" width="9.140625" style="3"/>
    <col min="2820" max="2820" width="44" style="3" customWidth="1"/>
    <col min="2821" max="2821" width="9.140625" style="3"/>
    <col min="2822" max="2822" width="7.85546875" style="3" customWidth="1"/>
    <col min="2823" max="3073" width="9.140625" style="3"/>
    <col min="3074" max="3074" width="10.42578125" style="3" customWidth="1"/>
    <col min="3075" max="3075" width="9.140625" style="3"/>
    <col min="3076" max="3076" width="44" style="3" customWidth="1"/>
    <col min="3077" max="3077" width="9.140625" style="3"/>
    <col min="3078" max="3078" width="7.85546875" style="3" customWidth="1"/>
    <col min="3079" max="3329" width="9.140625" style="3"/>
    <col min="3330" max="3330" width="10.42578125" style="3" customWidth="1"/>
    <col min="3331" max="3331" width="9.140625" style="3"/>
    <col min="3332" max="3332" width="44" style="3" customWidth="1"/>
    <col min="3333" max="3333" width="9.140625" style="3"/>
    <col min="3334" max="3334" width="7.85546875" style="3" customWidth="1"/>
    <col min="3335" max="3585" width="9.140625" style="3"/>
    <col min="3586" max="3586" width="10.42578125" style="3" customWidth="1"/>
    <col min="3587" max="3587" width="9.140625" style="3"/>
    <col min="3588" max="3588" width="44" style="3" customWidth="1"/>
    <col min="3589" max="3589" width="9.140625" style="3"/>
    <col min="3590" max="3590" width="7.85546875" style="3" customWidth="1"/>
    <col min="3591" max="3841" width="9.140625" style="3"/>
    <col min="3842" max="3842" width="10.42578125" style="3" customWidth="1"/>
    <col min="3843" max="3843" width="9.140625" style="3"/>
    <col min="3844" max="3844" width="44" style="3" customWidth="1"/>
    <col min="3845" max="3845" width="9.140625" style="3"/>
    <col min="3846" max="3846" width="7.85546875" style="3" customWidth="1"/>
    <col min="3847" max="4097" width="9.140625" style="3"/>
    <col min="4098" max="4098" width="10.42578125" style="3" customWidth="1"/>
    <col min="4099" max="4099" width="9.140625" style="3"/>
    <col min="4100" max="4100" width="44" style="3" customWidth="1"/>
    <col min="4101" max="4101" width="9.140625" style="3"/>
    <col min="4102" max="4102" width="7.85546875" style="3" customWidth="1"/>
    <col min="4103" max="4353" width="9.140625" style="3"/>
    <col min="4354" max="4354" width="10.42578125" style="3" customWidth="1"/>
    <col min="4355" max="4355" width="9.140625" style="3"/>
    <col min="4356" max="4356" width="44" style="3" customWidth="1"/>
    <col min="4357" max="4357" width="9.140625" style="3"/>
    <col min="4358" max="4358" width="7.85546875" style="3" customWidth="1"/>
    <col min="4359" max="4609" width="9.140625" style="3"/>
    <col min="4610" max="4610" width="10.42578125" style="3" customWidth="1"/>
    <col min="4611" max="4611" width="9.140625" style="3"/>
    <col min="4612" max="4612" width="44" style="3" customWidth="1"/>
    <col min="4613" max="4613" width="9.140625" style="3"/>
    <col min="4614" max="4614" width="7.85546875" style="3" customWidth="1"/>
    <col min="4615" max="4865" width="9.140625" style="3"/>
    <col min="4866" max="4866" width="10.42578125" style="3" customWidth="1"/>
    <col min="4867" max="4867" width="9.140625" style="3"/>
    <col min="4868" max="4868" width="44" style="3" customWidth="1"/>
    <col min="4869" max="4869" width="9.140625" style="3"/>
    <col min="4870" max="4870" width="7.85546875" style="3" customWidth="1"/>
    <col min="4871" max="5121" width="9.140625" style="3"/>
    <col min="5122" max="5122" width="10.42578125" style="3" customWidth="1"/>
    <col min="5123" max="5123" width="9.140625" style="3"/>
    <col min="5124" max="5124" width="44" style="3" customWidth="1"/>
    <col min="5125" max="5125" width="9.140625" style="3"/>
    <col min="5126" max="5126" width="7.85546875" style="3" customWidth="1"/>
    <col min="5127" max="5377" width="9.140625" style="3"/>
    <col min="5378" max="5378" width="10.42578125" style="3" customWidth="1"/>
    <col min="5379" max="5379" width="9.140625" style="3"/>
    <col min="5380" max="5380" width="44" style="3" customWidth="1"/>
    <col min="5381" max="5381" width="9.140625" style="3"/>
    <col min="5382" max="5382" width="7.85546875" style="3" customWidth="1"/>
    <col min="5383" max="5633" width="9.140625" style="3"/>
    <col min="5634" max="5634" width="10.42578125" style="3" customWidth="1"/>
    <col min="5635" max="5635" width="9.140625" style="3"/>
    <col min="5636" max="5636" width="44" style="3" customWidth="1"/>
    <col min="5637" max="5637" width="9.140625" style="3"/>
    <col min="5638" max="5638" width="7.85546875" style="3" customWidth="1"/>
    <col min="5639" max="5889" width="9.140625" style="3"/>
    <col min="5890" max="5890" width="10.42578125" style="3" customWidth="1"/>
    <col min="5891" max="5891" width="9.140625" style="3"/>
    <col min="5892" max="5892" width="44" style="3" customWidth="1"/>
    <col min="5893" max="5893" width="9.140625" style="3"/>
    <col min="5894" max="5894" width="7.85546875" style="3" customWidth="1"/>
    <col min="5895" max="6145" width="9.140625" style="3"/>
    <col min="6146" max="6146" width="10.42578125" style="3" customWidth="1"/>
    <col min="6147" max="6147" width="9.140625" style="3"/>
    <col min="6148" max="6148" width="44" style="3" customWidth="1"/>
    <col min="6149" max="6149" width="9.140625" style="3"/>
    <col min="6150" max="6150" width="7.85546875" style="3" customWidth="1"/>
    <col min="6151" max="6401" width="9.140625" style="3"/>
    <col min="6402" max="6402" width="10.42578125" style="3" customWidth="1"/>
    <col min="6403" max="6403" width="9.140625" style="3"/>
    <col min="6404" max="6404" width="44" style="3" customWidth="1"/>
    <col min="6405" max="6405" width="9.140625" style="3"/>
    <col min="6406" max="6406" width="7.85546875" style="3" customWidth="1"/>
    <col min="6407" max="6657" width="9.140625" style="3"/>
    <col min="6658" max="6658" width="10.42578125" style="3" customWidth="1"/>
    <col min="6659" max="6659" width="9.140625" style="3"/>
    <col min="6660" max="6660" width="44" style="3" customWidth="1"/>
    <col min="6661" max="6661" width="9.140625" style="3"/>
    <col min="6662" max="6662" width="7.85546875" style="3" customWidth="1"/>
    <col min="6663" max="6913" width="9.140625" style="3"/>
    <col min="6914" max="6914" width="10.42578125" style="3" customWidth="1"/>
    <col min="6915" max="6915" width="9.140625" style="3"/>
    <col min="6916" max="6916" width="44" style="3" customWidth="1"/>
    <col min="6917" max="6917" width="9.140625" style="3"/>
    <col min="6918" max="6918" width="7.85546875" style="3" customWidth="1"/>
    <col min="6919" max="7169" width="9.140625" style="3"/>
    <col min="7170" max="7170" width="10.42578125" style="3" customWidth="1"/>
    <col min="7171" max="7171" width="9.140625" style="3"/>
    <col min="7172" max="7172" width="44" style="3" customWidth="1"/>
    <col min="7173" max="7173" width="9.140625" style="3"/>
    <col min="7174" max="7174" width="7.85546875" style="3" customWidth="1"/>
    <col min="7175" max="7425" width="9.140625" style="3"/>
    <col min="7426" max="7426" width="10.42578125" style="3" customWidth="1"/>
    <col min="7427" max="7427" width="9.140625" style="3"/>
    <col min="7428" max="7428" width="44" style="3" customWidth="1"/>
    <col min="7429" max="7429" width="9.140625" style="3"/>
    <col min="7430" max="7430" width="7.85546875" style="3" customWidth="1"/>
    <col min="7431" max="7681" width="9.140625" style="3"/>
    <col min="7682" max="7682" width="10.42578125" style="3" customWidth="1"/>
    <col min="7683" max="7683" width="9.140625" style="3"/>
    <col min="7684" max="7684" width="44" style="3" customWidth="1"/>
    <col min="7685" max="7685" width="9.140625" style="3"/>
    <col min="7686" max="7686" width="7.85546875" style="3" customWidth="1"/>
    <col min="7687" max="7937" width="9.140625" style="3"/>
    <col min="7938" max="7938" width="10.42578125" style="3" customWidth="1"/>
    <col min="7939" max="7939" width="9.140625" style="3"/>
    <col min="7940" max="7940" width="44" style="3" customWidth="1"/>
    <col min="7941" max="7941" width="9.140625" style="3"/>
    <col min="7942" max="7942" width="7.85546875" style="3" customWidth="1"/>
    <col min="7943" max="8193" width="9.140625" style="3"/>
    <col min="8194" max="8194" width="10.42578125" style="3" customWidth="1"/>
    <col min="8195" max="8195" width="9.140625" style="3"/>
    <col min="8196" max="8196" width="44" style="3" customWidth="1"/>
    <col min="8197" max="8197" width="9.140625" style="3"/>
    <col min="8198" max="8198" width="7.85546875" style="3" customWidth="1"/>
    <col min="8199" max="8449" width="9.140625" style="3"/>
    <col min="8450" max="8450" width="10.42578125" style="3" customWidth="1"/>
    <col min="8451" max="8451" width="9.140625" style="3"/>
    <col min="8452" max="8452" width="44" style="3" customWidth="1"/>
    <col min="8453" max="8453" width="9.140625" style="3"/>
    <col min="8454" max="8454" width="7.85546875" style="3" customWidth="1"/>
    <col min="8455" max="8705" width="9.140625" style="3"/>
    <col min="8706" max="8706" width="10.42578125" style="3" customWidth="1"/>
    <col min="8707" max="8707" width="9.140625" style="3"/>
    <col min="8708" max="8708" width="44" style="3" customWidth="1"/>
    <col min="8709" max="8709" width="9.140625" style="3"/>
    <col min="8710" max="8710" width="7.85546875" style="3" customWidth="1"/>
    <col min="8711" max="8961" width="9.140625" style="3"/>
    <col min="8962" max="8962" width="10.42578125" style="3" customWidth="1"/>
    <col min="8963" max="8963" width="9.140625" style="3"/>
    <col min="8964" max="8964" width="44" style="3" customWidth="1"/>
    <col min="8965" max="8965" width="9.140625" style="3"/>
    <col min="8966" max="8966" width="7.85546875" style="3" customWidth="1"/>
    <col min="8967" max="9217" width="9.140625" style="3"/>
    <col min="9218" max="9218" width="10.42578125" style="3" customWidth="1"/>
    <col min="9219" max="9219" width="9.140625" style="3"/>
    <col min="9220" max="9220" width="44" style="3" customWidth="1"/>
    <col min="9221" max="9221" width="9.140625" style="3"/>
    <col min="9222" max="9222" width="7.85546875" style="3" customWidth="1"/>
    <col min="9223" max="9473" width="9.140625" style="3"/>
    <col min="9474" max="9474" width="10.42578125" style="3" customWidth="1"/>
    <col min="9475" max="9475" width="9.140625" style="3"/>
    <col min="9476" max="9476" width="44" style="3" customWidth="1"/>
    <col min="9477" max="9477" width="9.140625" style="3"/>
    <col min="9478" max="9478" width="7.85546875" style="3" customWidth="1"/>
    <col min="9479" max="9729" width="9.140625" style="3"/>
    <col min="9730" max="9730" width="10.42578125" style="3" customWidth="1"/>
    <col min="9731" max="9731" width="9.140625" style="3"/>
    <col min="9732" max="9732" width="44" style="3" customWidth="1"/>
    <col min="9733" max="9733" width="9.140625" style="3"/>
    <col min="9734" max="9734" width="7.85546875" style="3" customWidth="1"/>
    <col min="9735" max="9985" width="9.140625" style="3"/>
    <col min="9986" max="9986" width="10.42578125" style="3" customWidth="1"/>
    <col min="9987" max="9987" width="9.140625" style="3"/>
    <col min="9988" max="9988" width="44" style="3" customWidth="1"/>
    <col min="9989" max="9989" width="9.140625" style="3"/>
    <col min="9990" max="9990" width="7.85546875" style="3" customWidth="1"/>
    <col min="9991" max="10241" width="9.140625" style="3"/>
    <col min="10242" max="10242" width="10.42578125" style="3" customWidth="1"/>
    <col min="10243" max="10243" width="9.140625" style="3"/>
    <col min="10244" max="10244" width="44" style="3" customWidth="1"/>
    <col min="10245" max="10245" width="9.140625" style="3"/>
    <col min="10246" max="10246" width="7.85546875" style="3" customWidth="1"/>
    <col min="10247" max="10497" width="9.140625" style="3"/>
    <col min="10498" max="10498" width="10.42578125" style="3" customWidth="1"/>
    <col min="10499" max="10499" width="9.140625" style="3"/>
    <col min="10500" max="10500" width="44" style="3" customWidth="1"/>
    <col min="10501" max="10501" width="9.140625" style="3"/>
    <col min="10502" max="10502" width="7.85546875" style="3" customWidth="1"/>
    <col min="10503" max="10753" width="9.140625" style="3"/>
    <col min="10754" max="10754" width="10.42578125" style="3" customWidth="1"/>
    <col min="10755" max="10755" width="9.140625" style="3"/>
    <col min="10756" max="10756" width="44" style="3" customWidth="1"/>
    <col min="10757" max="10757" width="9.140625" style="3"/>
    <col min="10758" max="10758" width="7.85546875" style="3" customWidth="1"/>
    <col min="10759" max="11009" width="9.140625" style="3"/>
    <col min="11010" max="11010" width="10.42578125" style="3" customWidth="1"/>
    <col min="11011" max="11011" width="9.140625" style="3"/>
    <col min="11012" max="11012" width="44" style="3" customWidth="1"/>
    <col min="11013" max="11013" width="9.140625" style="3"/>
    <col min="11014" max="11014" width="7.85546875" style="3" customWidth="1"/>
    <col min="11015" max="11265" width="9.140625" style="3"/>
    <col min="11266" max="11266" width="10.42578125" style="3" customWidth="1"/>
    <col min="11267" max="11267" width="9.140625" style="3"/>
    <col min="11268" max="11268" width="44" style="3" customWidth="1"/>
    <col min="11269" max="11269" width="9.140625" style="3"/>
    <col min="11270" max="11270" width="7.85546875" style="3" customWidth="1"/>
    <col min="11271" max="11521" width="9.140625" style="3"/>
    <col min="11522" max="11522" width="10.42578125" style="3" customWidth="1"/>
    <col min="11523" max="11523" width="9.140625" style="3"/>
    <col min="11524" max="11524" width="44" style="3" customWidth="1"/>
    <col min="11525" max="11525" width="9.140625" style="3"/>
    <col min="11526" max="11526" width="7.85546875" style="3" customWidth="1"/>
    <col min="11527" max="11777" width="9.140625" style="3"/>
    <col min="11778" max="11778" width="10.42578125" style="3" customWidth="1"/>
    <col min="11779" max="11779" width="9.140625" style="3"/>
    <col min="11780" max="11780" width="44" style="3" customWidth="1"/>
    <col min="11781" max="11781" width="9.140625" style="3"/>
    <col min="11782" max="11782" width="7.85546875" style="3" customWidth="1"/>
    <col min="11783" max="12033" width="9.140625" style="3"/>
    <col min="12034" max="12034" width="10.42578125" style="3" customWidth="1"/>
    <col min="12035" max="12035" width="9.140625" style="3"/>
    <col min="12036" max="12036" width="44" style="3" customWidth="1"/>
    <col min="12037" max="12037" width="9.140625" style="3"/>
    <col min="12038" max="12038" width="7.85546875" style="3" customWidth="1"/>
    <col min="12039" max="12289" width="9.140625" style="3"/>
    <col min="12290" max="12290" width="10.42578125" style="3" customWidth="1"/>
    <col min="12291" max="12291" width="9.140625" style="3"/>
    <col min="12292" max="12292" width="44" style="3" customWidth="1"/>
    <col min="12293" max="12293" width="9.140625" style="3"/>
    <col min="12294" max="12294" width="7.85546875" style="3" customWidth="1"/>
    <col min="12295" max="12545" width="9.140625" style="3"/>
    <col min="12546" max="12546" width="10.42578125" style="3" customWidth="1"/>
    <col min="12547" max="12547" width="9.140625" style="3"/>
    <col min="12548" max="12548" width="44" style="3" customWidth="1"/>
    <col min="12549" max="12549" width="9.140625" style="3"/>
    <col min="12550" max="12550" width="7.85546875" style="3" customWidth="1"/>
    <col min="12551" max="12801" width="9.140625" style="3"/>
    <col min="12802" max="12802" width="10.42578125" style="3" customWidth="1"/>
    <col min="12803" max="12803" width="9.140625" style="3"/>
    <col min="12804" max="12804" width="44" style="3" customWidth="1"/>
    <col min="12805" max="12805" width="9.140625" style="3"/>
    <col min="12806" max="12806" width="7.85546875" style="3" customWidth="1"/>
    <col min="12807" max="13057" width="9.140625" style="3"/>
    <col min="13058" max="13058" width="10.42578125" style="3" customWidth="1"/>
    <col min="13059" max="13059" width="9.140625" style="3"/>
    <col min="13060" max="13060" width="44" style="3" customWidth="1"/>
    <col min="13061" max="13061" width="9.140625" style="3"/>
    <col min="13062" max="13062" width="7.85546875" style="3" customWidth="1"/>
    <col min="13063" max="13313" width="9.140625" style="3"/>
    <col min="13314" max="13314" width="10.42578125" style="3" customWidth="1"/>
    <col min="13315" max="13315" width="9.140625" style="3"/>
    <col min="13316" max="13316" width="44" style="3" customWidth="1"/>
    <col min="13317" max="13317" width="9.140625" style="3"/>
    <col min="13318" max="13318" width="7.85546875" style="3" customWidth="1"/>
    <col min="13319" max="13569" width="9.140625" style="3"/>
    <col min="13570" max="13570" width="10.42578125" style="3" customWidth="1"/>
    <col min="13571" max="13571" width="9.140625" style="3"/>
    <col min="13572" max="13572" width="44" style="3" customWidth="1"/>
    <col min="13573" max="13573" width="9.140625" style="3"/>
    <col min="13574" max="13574" width="7.85546875" style="3" customWidth="1"/>
    <col min="13575" max="13825" width="9.140625" style="3"/>
    <col min="13826" max="13826" width="10.42578125" style="3" customWidth="1"/>
    <col min="13827" max="13827" width="9.140625" style="3"/>
    <col min="13828" max="13828" width="44" style="3" customWidth="1"/>
    <col min="13829" max="13829" width="9.140625" style="3"/>
    <col min="13830" max="13830" width="7.85546875" style="3" customWidth="1"/>
    <col min="13831" max="14081" width="9.140625" style="3"/>
    <col min="14082" max="14082" width="10.42578125" style="3" customWidth="1"/>
    <col min="14083" max="14083" width="9.140625" style="3"/>
    <col min="14084" max="14084" width="44" style="3" customWidth="1"/>
    <col min="14085" max="14085" width="9.140625" style="3"/>
    <col min="14086" max="14086" width="7.85546875" style="3" customWidth="1"/>
    <col min="14087" max="14337" width="9.140625" style="3"/>
    <col min="14338" max="14338" width="10.42578125" style="3" customWidth="1"/>
    <col min="14339" max="14339" width="9.140625" style="3"/>
    <col min="14340" max="14340" width="44" style="3" customWidth="1"/>
    <col min="14341" max="14341" width="9.140625" style="3"/>
    <col min="14342" max="14342" width="7.85546875" style="3" customWidth="1"/>
    <col min="14343" max="14593" width="9.140625" style="3"/>
    <col min="14594" max="14594" width="10.42578125" style="3" customWidth="1"/>
    <col min="14595" max="14595" width="9.140625" style="3"/>
    <col min="14596" max="14596" width="44" style="3" customWidth="1"/>
    <col min="14597" max="14597" width="9.140625" style="3"/>
    <col min="14598" max="14598" width="7.85546875" style="3" customWidth="1"/>
    <col min="14599" max="14849" width="9.140625" style="3"/>
    <col min="14850" max="14850" width="10.42578125" style="3" customWidth="1"/>
    <col min="14851" max="14851" width="9.140625" style="3"/>
    <col min="14852" max="14852" width="44" style="3" customWidth="1"/>
    <col min="14853" max="14853" width="9.140625" style="3"/>
    <col min="14854" max="14854" width="7.85546875" style="3" customWidth="1"/>
    <col min="14855" max="15105" width="9.140625" style="3"/>
    <col min="15106" max="15106" width="10.42578125" style="3" customWidth="1"/>
    <col min="15107" max="15107" width="9.140625" style="3"/>
    <col min="15108" max="15108" width="44" style="3" customWidth="1"/>
    <col min="15109" max="15109" width="9.140625" style="3"/>
    <col min="15110" max="15110" width="7.85546875" style="3" customWidth="1"/>
    <col min="15111" max="15361" width="9.140625" style="3"/>
    <col min="15362" max="15362" width="10.42578125" style="3" customWidth="1"/>
    <col min="15363" max="15363" width="9.140625" style="3"/>
    <col min="15364" max="15364" width="44" style="3" customWidth="1"/>
    <col min="15365" max="15365" width="9.140625" style="3"/>
    <col min="15366" max="15366" width="7.85546875" style="3" customWidth="1"/>
    <col min="15367" max="15617" width="9.140625" style="3"/>
    <col min="15618" max="15618" width="10.42578125" style="3" customWidth="1"/>
    <col min="15619" max="15619" width="9.140625" style="3"/>
    <col min="15620" max="15620" width="44" style="3" customWidth="1"/>
    <col min="15621" max="15621" width="9.140625" style="3"/>
    <col min="15622" max="15622" width="7.85546875" style="3" customWidth="1"/>
    <col min="15623" max="15873" width="9.140625" style="3"/>
    <col min="15874" max="15874" width="10.42578125" style="3" customWidth="1"/>
    <col min="15875" max="15875" width="9.140625" style="3"/>
    <col min="15876" max="15876" width="44" style="3" customWidth="1"/>
    <col min="15877" max="15877" width="9.140625" style="3"/>
    <col min="15878" max="15878" width="7.85546875" style="3" customWidth="1"/>
    <col min="15879" max="16129" width="9.140625" style="3"/>
    <col min="16130" max="16130" width="10.42578125" style="3" customWidth="1"/>
    <col min="16131" max="16131" width="9.140625" style="3"/>
    <col min="16132" max="16132" width="44" style="3" customWidth="1"/>
    <col min="16133" max="16133" width="9.140625" style="3"/>
    <col min="16134" max="16134" width="7.85546875" style="3" customWidth="1"/>
    <col min="16135" max="16384" width="9.140625" style="3"/>
  </cols>
  <sheetData>
    <row r="2" spans="2:9" ht="18">
      <c r="B2" s="1" t="s">
        <v>14</v>
      </c>
      <c r="C2" s="2"/>
    </row>
    <row r="4" spans="2:9" ht="57">
      <c r="B4" s="4" t="s">
        <v>15</v>
      </c>
      <c r="D4" s="5" t="s">
        <v>16</v>
      </c>
    </row>
    <row r="6" spans="2:9" ht="57">
      <c r="B6" s="4" t="s">
        <v>17</v>
      </c>
      <c r="D6" s="6" t="s">
        <v>26</v>
      </c>
      <c r="G6" s="7"/>
    </row>
    <row r="7" spans="2:9">
      <c r="G7" s="7"/>
    </row>
    <row r="8" spans="2:9" ht="28.5">
      <c r="B8" s="4" t="s">
        <v>18</v>
      </c>
      <c r="D8" s="5" t="s">
        <v>27</v>
      </c>
      <c r="G8" s="7"/>
    </row>
    <row r="9" spans="2:9" ht="57">
      <c r="B9" s="4"/>
      <c r="D9" s="5" t="s">
        <v>19</v>
      </c>
      <c r="G9" s="7"/>
    </row>
    <row r="10" spans="2:9" ht="15">
      <c r="B10" s="4"/>
      <c r="D10" s="5"/>
      <c r="G10" s="7"/>
    </row>
    <row r="11" spans="2:9" ht="15">
      <c r="B11" s="4" t="s">
        <v>20</v>
      </c>
      <c r="C11" s="134" t="str">
        <f ca="1">+CESTA!B1&amp;" "&amp;CESTA!C1</f>
        <v>I. CESTA</v>
      </c>
      <c r="D11" s="135"/>
      <c r="E11" s="135"/>
      <c r="F11" s="135"/>
      <c r="G11" s="135"/>
    </row>
    <row r="12" spans="2:9" ht="15">
      <c r="B12" s="4"/>
      <c r="C12" s="134" t="str">
        <f>+CESTA!B24&amp;" "&amp;CESTA!C24</f>
        <v>1. PREDDELA</v>
      </c>
      <c r="D12" s="136"/>
      <c r="E12" s="136"/>
      <c r="F12" s="136"/>
      <c r="G12" s="136"/>
    </row>
    <row r="13" spans="2:9" ht="15">
      <c r="B13" s="4"/>
      <c r="C13" s="134" t="str">
        <f>+CESTA!B42&amp;" "&amp;CESTA!C42</f>
        <v>1.3. OSTALA PREDDELA</v>
      </c>
      <c r="D13" s="136"/>
      <c r="E13" s="136"/>
      <c r="F13" s="136"/>
      <c r="G13" s="136"/>
    </row>
    <row r="14" spans="2:9" ht="78" customHeight="1">
      <c r="B14" s="8"/>
      <c r="C14" s="137">
        <f>+CESTA!B44</f>
        <v>17</v>
      </c>
      <c r="D14" s="138" t="str">
        <f>+CESTA!D44</f>
        <v>Zavarovanje gradbišča v času gradnje z izbrano zaporo prometa - postavitev in vzdrževanje zapore po potrejenem ceniku koncesionarja. Postavka je fiksna in v fazi izbire izvajalca nespremenljiva za vse ponudnike. OPOMBA: ponudnik naj ceno za to postavko ohrani, obračun se vrši na podlagi računov koncesionarja potrjenega s strani nadzora</v>
      </c>
      <c r="E14" s="139" t="str">
        <f>+CESTA!E44</f>
        <v>ocena</v>
      </c>
      <c r="F14" s="139">
        <f>+CESTA!F44</f>
        <v>1</v>
      </c>
      <c r="G14" s="139">
        <f>+CESTA!G44</f>
        <v>63000</v>
      </c>
      <c r="I14" s="9"/>
    </row>
    <row r="15" spans="2:9" ht="101.25">
      <c r="B15" s="4"/>
      <c r="C15" s="135"/>
      <c r="D15" s="140" t="s">
        <v>462</v>
      </c>
      <c r="E15" s="135"/>
      <c r="F15" s="135"/>
      <c r="G15" s="135"/>
    </row>
    <row r="16" spans="2:9" ht="15">
      <c r="B16" s="4"/>
      <c r="D16" s="10"/>
    </row>
    <row r="17" spans="2:7" ht="85.5">
      <c r="B17" s="4" t="s">
        <v>119</v>
      </c>
      <c r="D17" s="52" t="s">
        <v>21</v>
      </c>
    </row>
    <row r="21" spans="2:7" ht="15">
      <c r="B21" s="11" t="s">
        <v>28</v>
      </c>
    </row>
    <row r="22" spans="2:7" ht="8.25" customHeight="1">
      <c r="B22" s="11"/>
      <c r="C22" s="12"/>
    </row>
    <row r="23" spans="2:7">
      <c r="B23" s="13">
        <f>+COUNT($B$22:B22)+1</f>
        <v>1</v>
      </c>
      <c r="C23" s="158" t="s">
        <v>398</v>
      </c>
      <c r="D23" s="158"/>
      <c r="E23" s="158"/>
      <c r="F23" s="158"/>
      <c r="G23" s="158"/>
    </row>
    <row r="24" spans="2:7">
      <c r="B24" s="13">
        <f>+COUNT($B$22:B23)+1</f>
        <v>2</v>
      </c>
      <c r="C24" s="158" t="s">
        <v>399</v>
      </c>
      <c r="D24" s="158"/>
      <c r="E24" s="158"/>
      <c r="F24" s="158"/>
      <c r="G24" s="158"/>
    </row>
    <row r="25" spans="2:7">
      <c r="B25" s="13">
        <f>+COUNT($B$22:B24)+1</f>
        <v>3</v>
      </c>
      <c r="C25" s="158" t="s">
        <v>429</v>
      </c>
      <c r="D25" s="158"/>
      <c r="E25" s="158"/>
      <c r="F25" s="158"/>
      <c r="G25" s="158"/>
    </row>
    <row r="26" spans="2:7" ht="30.75" customHeight="1">
      <c r="B26" s="13">
        <f>+COUNT($B$22:B25)+1</f>
        <v>4</v>
      </c>
      <c r="C26" s="159" t="s">
        <v>29</v>
      </c>
      <c r="D26" s="159"/>
      <c r="E26" s="159"/>
      <c r="F26" s="159"/>
      <c r="G26" s="159"/>
    </row>
    <row r="27" spans="2:7" ht="33" customHeight="1">
      <c r="B27" s="13">
        <f>+COUNT($B$22:B26)+1</f>
        <v>5</v>
      </c>
      <c r="C27" s="159" t="s">
        <v>30</v>
      </c>
      <c r="D27" s="159"/>
      <c r="E27" s="159"/>
      <c r="F27" s="159"/>
      <c r="G27" s="159"/>
    </row>
    <row r="28" spans="2:7" ht="30" customHeight="1">
      <c r="B28" s="13">
        <f>+COUNT($B$22:B27)+1</f>
        <v>6</v>
      </c>
      <c r="C28" s="159" t="s">
        <v>58</v>
      </c>
      <c r="D28" s="159"/>
      <c r="E28" s="159"/>
      <c r="F28" s="159"/>
      <c r="G28" s="159"/>
    </row>
    <row r="29" spans="2:7" ht="31.5" customHeight="1">
      <c r="B29" s="13">
        <f>+COUNT($B$22:B28)+1</f>
        <v>7</v>
      </c>
      <c r="C29" s="160" t="s">
        <v>57</v>
      </c>
      <c r="D29" s="160"/>
      <c r="E29" s="160"/>
      <c r="F29" s="160"/>
      <c r="G29" s="160"/>
    </row>
    <row r="30" spans="2:7">
      <c r="B30" s="13">
        <f>+COUNT($B$22:B29)+1</f>
        <v>8</v>
      </c>
      <c r="C30" s="160" t="s">
        <v>31</v>
      </c>
      <c r="D30" s="160"/>
      <c r="E30" s="160"/>
      <c r="F30" s="160"/>
      <c r="G30" s="160"/>
    </row>
    <row r="31" spans="2:7">
      <c r="B31" s="13"/>
      <c r="C31" s="159" t="s">
        <v>59</v>
      </c>
      <c r="D31" s="159"/>
      <c r="E31" s="159"/>
      <c r="F31" s="159"/>
      <c r="G31" s="159"/>
    </row>
    <row r="32" spans="2:7" ht="30.75" customHeight="1">
      <c r="B32" s="13"/>
      <c r="C32" s="159" t="s">
        <v>32</v>
      </c>
      <c r="D32" s="159"/>
      <c r="E32" s="159"/>
      <c r="F32" s="159"/>
      <c r="G32" s="159"/>
    </row>
    <row r="33" spans="2:7" ht="32.25" customHeight="1">
      <c r="B33" s="13"/>
      <c r="C33" s="159" t="s">
        <v>33</v>
      </c>
      <c r="D33" s="159"/>
      <c r="E33" s="159"/>
      <c r="F33" s="159"/>
      <c r="G33" s="159"/>
    </row>
    <row r="34" spans="2:7" ht="28.5" customHeight="1">
      <c r="B34" s="13"/>
      <c r="C34" s="159" t="s">
        <v>34</v>
      </c>
      <c r="D34" s="159"/>
      <c r="E34" s="159"/>
      <c r="F34" s="159"/>
      <c r="G34" s="159"/>
    </row>
    <row r="35" spans="2:7" ht="29.25" customHeight="1">
      <c r="B35" s="13"/>
      <c r="C35" s="159" t="s">
        <v>35</v>
      </c>
      <c r="D35" s="159"/>
      <c r="E35" s="159"/>
      <c r="F35" s="159"/>
      <c r="G35" s="159"/>
    </row>
    <row r="36" spans="2:7" ht="36" customHeight="1">
      <c r="B36" s="13"/>
      <c r="C36" s="159" t="s">
        <v>36</v>
      </c>
      <c r="D36" s="159"/>
      <c r="E36" s="159"/>
      <c r="F36" s="159"/>
      <c r="G36" s="159"/>
    </row>
    <row r="37" spans="2:7" ht="33" customHeight="1">
      <c r="B37" s="13"/>
      <c r="C37" s="159" t="s">
        <v>37</v>
      </c>
      <c r="D37" s="159"/>
      <c r="E37" s="159"/>
      <c r="F37" s="159"/>
      <c r="G37" s="159"/>
    </row>
    <row r="38" spans="2:7" ht="28.5" customHeight="1">
      <c r="B38" s="13"/>
      <c r="C38" s="159" t="s">
        <v>38</v>
      </c>
      <c r="D38" s="159"/>
      <c r="E38" s="159"/>
      <c r="F38" s="159"/>
      <c r="G38" s="159"/>
    </row>
    <row r="39" spans="2:7" ht="29.25" customHeight="1">
      <c r="B39" s="13"/>
      <c r="C39" s="159" t="s">
        <v>39</v>
      </c>
      <c r="D39" s="159"/>
      <c r="E39" s="159"/>
      <c r="F39" s="159"/>
      <c r="G39" s="159"/>
    </row>
    <row r="40" spans="2:7">
      <c r="B40" s="13"/>
      <c r="C40" s="159" t="s">
        <v>40</v>
      </c>
      <c r="D40" s="159"/>
      <c r="E40" s="159"/>
      <c r="F40" s="159"/>
      <c r="G40" s="159"/>
    </row>
    <row r="41" spans="2:7">
      <c r="B41" s="13"/>
      <c r="C41" s="159" t="s">
        <v>41</v>
      </c>
      <c r="D41" s="159"/>
      <c r="E41" s="159"/>
      <c r="F41" s="159"/>
      <c r="G41" s="159"/>
    </row>
    <row r="42" spans="2:7">
      <c r="B42" s="13"/>
      <c r="C42" s="159" t="s">
        <v>42</v>
      </c>
      <c r="D42" s="159"/>
      <c r="E42" s="159"/>
      <c r="F42" s="159"/>
      <c r="G42" s="159"/>
    </row>
    <row r="43" spans="2:7">
      <c r="B43" s="13">
        <f>+COUNT($B$22:B42)+1</f>
        <v>9</v>
      </c>
      <c r="C43" s="159" t="s">
        <v>43</v>
      </c>
      <c r="D43" s="159"/>
      <c r="E43" s="159"/>
      <c r="F43" s="159"/>
      <c r="G43" s="159"/>
    </row>
    <row r="44" spans="2:7">
      <c r="B44" s="13">
        <f>+COUNT($B$22:B43)+1</f>
        <v>10</v>
      </c>
      <c r="C44" s="159" t="s">
        <v>61</v>
      </c>
      <c r="D44" s="159"/>
      <c r="E44" s="159"/>
      <c r="F44" s="159"/>
      <c r="G44" s="159"/>
    </row>
    <row r="45" spans="2:7">
      <c r="B45" s="13">
        <f>+COUNT($B$22:B44)+1</f>
        <v>11</v>
      </c>
      <c r="C45" s="159" t="s">
        <v>62</v>
      </c>
      <c r="D45" s="159"/>
      <c r="E45" s="159"/>
      <c r="F45" s="159"/>
      <c r="G45" s="159"/>
    </row>
    <row r="46" spans="2:7" ht="47.25" customHeight="1">
      <c r="B46" s="13">
        <f>+COUNT($B$22:B45)+1</f>
        <v>12</v>
      </c>
      <c r="C46" s="159" t="s">
        <v>400</v>
      </c>
      <c r="D46" s="159"/>
      <c r="E46" s="159"/>
      <c r="F46" s="159"/>
      <c r="G46" s="159"/>
    </row>
  </sheetData>
  <mergeCells count="24">
    <mergeCell ref="C37:G37"/>
    <mergeCell ref="C38:G38"/>
    <mergeCell ref="C44:G44"/>
    <mergeCell ref="C45:G45"/>
    <mergeCell ref="C40:G40"/>
    <mergeCell ref="C41:G41"/>
    <mergeCell ref="C42:G42"/>
    <mergeCell ref="C43:G43"/>
    <mergeCell ref="C23:G23"/>
    <mergeCell ref="C24:G24"/>
    <mergeCell ref="C25:G25"/>
    <mergeCell ref="C46:G46"/>
    <mergeCell ref="C30:G30"/>
    <mergeCell ref="C26:G26"/>
    <mergeCell ref="C27:G27"/>
    <mergeCell ref="C28:G28"/>
    <mergeCell ref="C29:G29"/>
    <mergeCell ref="C39:G39"/>
    <mergeCell ref="C31:G31"/>
    <mergeCell ref="C32:G32"/>
    <mergeCell ref="C33:G33"/>
    <mergeCell ref="C34:G34"/>
    <mergeCell ref="C35:G35"/>
    <mergeCell ref="C36:G3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rowBreaks count="1" manualBreakCount="1">
    <brk id="20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C"/>
  </sheetPr>
  <dimension ref="B1:L156"/>
  <sheetViews>
    <sheetView view="pageBreakPreview" topLeftCell="A148" zoomScale="85" zoomScaleNormal="100" zoomScaleSheetLayoutView="85" workbookViewId="0">
      <selection activeCell="C72" sqref="C72:D72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45</v>
      </c>
      <c r="C1" s="59" t="str">
        <f ca="1">MID(CELL("filename",A1),FIND("]",CELL("filename",A1))+1,255)</f>
        <v>CESTA</v>
      </c>
    </row>
    <row r="3" spans="2:10">
      <c r="B3" s="64" t="s">
        <v>13</v>
      </c>
    </row>
    <row r="4" spans="2:10">
      <c r="B4" s="66" t="str">
        <f ca="1">"REKAPITULACIJA "&amp;C1</f>
        <v>REKAPITULACIJA CESTA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VLOOKUP(B6,$B$20:$H$9912,2,FALSE)</f>
        <v>PREDDELA</v>
      </c>
      <c r="E6" s="79"/>
      <c r="F6" s="61"/>
      <c r="H6" s="80">
        <f>VLOOKUP($D6&amp;" SKUPAJ:",$G$21:H$10003,2,FALSE)</f>
        <v>63000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VLOOKUP(B8,$B$20:$H$9912,2,FALSE)</f>
        <v>ZEMELJSKA DELA</v>
      </c>
      <c r="E8" s="79"/>
      <c r="F8" s="61"/>
      <c r="H8" s="80">
        <f>VLOOKUP($D8&amp;" SKUPAJ:",$G$21:H$10003,2,FALSE)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VLOOKUP(B10,$B$20:$H$9912,2,FALSE)</f>
        <v>VOZIŠČE KONSTRUKCIJE</v>
      </c>
      <c r="E10" s="79"/>
      <c r="F10" s="61"/>
      <c r="H10" s="80">
        <f>VLOOKUP($D10&amp;" SKUPAJ:",$G$21:H$10003,2,FALSE)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48</v>
      </c>
      <c r="D12" s="78" t="str">
        <f>VLOOKUP(B12,$B$20:$H$9912,2,FALSE)</f>
        <v>ODVODNJAVANJE</v>
      </c>
      <c r="E12" s="79"/>
      <c r="F12" s="61"/>
      <c r="H12" s="80">
        <f>VLOOKUP($D12&amp;" SKUPAJ:",$G$21:H$10003,2,FALSE)</f>
        <v>0</v>
      </c>
    </row>
    <row r="13" spans="2:10">
      <c r="B13" s="77"/>
      <c r="D13" s="78"/>
      <c r="E13" s="79"/>
      <c r="F13" s="61"/>
      <c r="H13" s="80"/>
    </row>
    <row r="14" spans="2:10">
      <c r="B14" s="77" t="s">
        <v>51</v>
      </c>
      <c r="D14" s="78" t="str">
        <f>VLOOKUP(B14,$B$20:$H$9912,2,FALSE)</f>
        <v>GRADBENA IN OBRTNIŠKA DELA</v>
      </c>
      <c r="E14" s="79"/>
      <c r="F14" s="61"/>
      <c r="H14" s="80">
        <f>VLOOKUP($D14&amp;" SKUPAJ:",$G$21:H$10003,2,FALSE)</f>
        <v>0</v>
      </c>
    </row>
    <row r="15" spans="2:10">
      <c r="B15" s="77"/>
      <c r="D15" s="78"/>
      <c r="E15" s="79"/>
      <c r="F15" s="61"/>
      <c r="H15" s="80"/>
      <c r="I15" s="70"/>
    </row>
    <row r="16" spans="2:10">
      <c r="B16" s="77" t="s">
        <v>65</v>
      </c>
      <c r="D16" s="78" t="str">
        <f>VLOOKUP(B16,$B$20:$H$9912,2,FALSE)</f>
        <v>OPREMA CEST</v>
      </c>
      <c r="E16" s="79"/>
      <c r="F16" s="61"/>
      <c r="H16" s="80">
        <f>VLOOKUP($D16&amp;" SKUPAJ:",$G$21:H$10003,2,FALSE)</f>
        <v>0</v>
      </c>
    </row>
    <row r="17" spans="2:11" s="62" customFormat="1" ht="16.5" thickBot="1">
      <c r="B17" s="87"/>
      <c r="C17" s="88"/>
      <c r="D17" s="89"/>
      <c r="E17" s="90"/>
      <c r="F17" s="91"/>
      <c r="G17" s="16"/>
      <c r="H17" s="92"/>
    </row>
    <row r="18" spans="2:11" s="62" customFormat="1" ht="16.5" thickTop="1">
      <c r="B18" s="93"/>
      <c r="C18" s="94"/>
      <c r="D18" s="95"/>
      <c r="E18" s="96"/>
      <c r="F18" s="97"/>
      <c r="G18" s="17" t="str">
        <f ca="1">"SKUPAJ "&amp;C1&amp;" (BREZ DDV):"</f>
        <v>SKUPAJ CESTA (BREZ DDV):</v>
      </c>
      <c r="H18" s="98">
        <f>SUM(H6:H16)</f>
        <v>63000</v>
      </c>
    </row>
    <row r="20" spans="2:11" s="62" customFormat="1" ht="16.5" thickBot="1">
      <c r="B20" s="99" t="s">
        <v>0</v>
      </c>
      <c r="C20" s="100" t="s">
        <v>1</v>
      </c>
      <c r="D20" s="101" t="s">
        <v>2</v>
      </c>
      <c r="E20" s="102" t="s">
        <v>3</v>
      </c>
      <c r="F20" s="102" t="s">
        <v>4</v>
      </c>
      <c r="G20" s="18" t="s">
        <v>5</v>
      </c>
      <c r="H20" s="102" t="s">
        <v>6</v>
      </c>
    </row>
    <row r="22" spans="2:11">
      <c r="B22" s="103"/>
      <c r="C22" s="103"/>
      <c r="D22" s="103"/>
      <c r="E22" s="103"/>
      <c r="F22" s="103"/>
      <c r="G22" s="55"/>
      <c r="H22" s="103"/>
    </row>
    <row r="24" spans="2:11" s="62" customFormat="1">
      <c r="B24" s="104" t="s">
        <v>46</v>
      </c>
      <c r="C24" s="162" t="s">
        <v>82</v>
      </c>
      <c r="D24" s="162"/>
      <c r="E24" s="105"/>
      <c r="F24" s="106"/>
      <c r="G24" s="19"/>
      <c r="H24" s="107"/>
    </row>
    <row r="25" spans="2:11" s="62" customFormat="1">
      <c r="B25" s="108" t="s">
        <v>63</v>
      </c>
      <c r="C25" s="161" t="s">
        <v>95</v>
      </c>
      <c r="D25" s="161"/>
      <c r="E25" s="161"/>
      <c r="F25" s="161"/>
      <c r="G25" s="20"/>
      <c r="H25" s="109"/>
    </row>
    <row r="26" spans="2:11" s="62" customFormat="1" ht="31.5">
      <c r="B26" s="110">
        <f>+COUNT($B$25:B25)+1</f>
        <v>1</v>
      </c>
      <c r="C26" s="111" t="s">
        <v>120</v>
      </c>
      <c r="D26" s="112" t="s">
        <v>121</v>
      </c>
      <c r="E26" s="69" t="s">
        <v>122</v>
      </c>
      <c r="F26" s="69">
        <v>2</v>
      </c>
      <c r="G26" s="22"/>
      <c r="H26" s="109">
        <f>+$F26*G26</f>
        <v>0</v>
      </c>
      <c r="K26" s="60"/>
    </row>
    <row r="27" spans="2:11" s="62" customFormat="1" ht="31.5">
      <c r="B27" s="110">
        <f>+COUNT($B$25:B26)+1</f>
        <v>2</v>
      </c>
      <c r="C27" s="111" t="s">
        <v>123</v>
      </c>
      <c r="D27" s="112" t="s">
        <v>124</v>
      </c>
      <c r="E27" s="69" t="s">
        <v>22</v>
      </c>
      <c r="F27" s="69">
        <v>104</v>
      </c>
      <c r="G27" s="22"/>
      <c r="H27" s="109">
        <f t="shared" ref="H27:H28" si="0">+$F27*G27</f>
        <v>0</v>
      </c>
      <c r="K27" s="60"/>
    </row>
    <row r="28" spans="2:11" s="62" customFormat="1" ht="31.5">
      <c r="B28" s="110">
        <f>+COUNT($B$25:B27)+1</f>
        <v>3</v>
      </c>
      <c r="C28" s="113" t="s">
        <v>125</v>
      </c>
      <c r="D28" s="114" t="s">
        <v>126</v>
      </c>
      <c r="E28" s="115" t="s">
        <v>122</v>
      </c>
      <c r="F28" s="115">
        <v>2</v>
      </c>
      <c r="G28" s="54"/>
      <c r="H28" s="109">
        <f t="shared" si="0"/>
        <v>0</v>
      </c>
      <c r="K28" s="60"/>
    </row>
    <row r="29" spans="2:11" s="62" customFormat="1">
      <c r="B29" s="108" t="s">
        <v>64</v>
      </c>
      <c r="C29" s="161" t="s">
        <v>101</v>
      </c>
      <c r="D29" s="161"/>
      <c r="E29" s="161"/>
      <c r="F29" s="161"/>
      <c r="G29" s="20"/>
      <c r="H29" s="109"/>
      <c r="K29" s="60"/>
    </row>
    <row r="30" spans="2:11" s="62" customFormat="1" ht="78.75">
      <c r="B30" s="110">
        <f>+COUNT($B$25:B29)+1</f>
        <v>4</v>
      </c>
      <c r="C30" s="111" t="s">
        <v>127</v>
      </c>
      <c r="D30" s="130" t="s">
        <v>443</v>
      </c>
      <c r="E30" s="69" t="s">
        <v>23</v>
      </c>
      <c r="F30" s="69">
        <v>835</v>
      </c>
      <c r="G30" s="22"/>
      <c r="H30" s="109">
        <f t="shared" ref="H30:H43" si="1">+$F30*G30</f>
        <v>0</v>
      </c>
      <c r="K30" s="60"/>
    </row>
    <row r="31" spans="2:11" s="62" customFormat="1" ht="47.25">
      <c r="B31" s="110">
        <f>+COUNT($B$25:B30)+1</f>
        <v>5</v>
      </c>
      <c r="C31" s="111" t="s">
        <v>128</v>
      </c>
      <c r="D31" s="112" t="s">
        <v>368</v>
      </c>
      <c r="E31" s="69" t="s">
        <v>22</v>
      </c>
      <c r="F31" s="69">
        <v>18</v>
      </c>
      <c r="G31" s="22"/>
      <c r="H31" s="109">
        <f t="shared" si="1"/>
        <v>0</v>
      </c>
      <c r="K31" s="60"/>
    </row>
    <row r="32" spans="2:11" s="62" customFormat="1" ht="51.75" customHeight="1">
      <c r="B32" s="110">
        <f>+COUNT($B$25:B31)+1</f>
        <v>6</v>
      </c>
      <c r="C32" s="111" t="s">
        <v>129</v>
      </c>
      <c r="D32" s="112" t="s">
        <v>369</v>
      </c>
      <c r="E32" s="69" t="s">
        <v>22</v>
      </c>
      <c r="F32" s="69">
        <v>8</v>
      </c>
      <c r="G32" s="22"/>
      <c r="H32" s="109">
        <f t="shared" si="1"/>
        <v>0</v>
      </c>
      <c r="K32" s="60"/>
    </row>
    <row r="33" spans="2:11" s="62" customFormat="1" ht="31.5">
      <c r="B33" s="110">
        <f>+COUNT($B$25:B32)+1</f>
        <v>7</v>
      </c>
      <c r="C33" s="116" t="s">
        <v>130</v>
      </c>
      <c r="D33" s="112" t="s">
        <v>370</v>
      </c>
      <c r="E33" s="69" t="s">
        <v>52</v>
      </c>
      <c r="F33" s="69">
        <v>627</v>
      </c>
      <c r="G33" s="22"/>
      <c r="H33" s="109">
        <f t="shared" si="1"/>
        <v>0</v>
      </c>
      <c r="K33" s="60"/>
    </row>
    <row r="34" spans="2:11" s="62" customFormat="1" ht="31.5">
      <c r="B34" s="110">
        <f>+COUNT($B$25:B33)+1</f>
        <v>8</v>
      </c>
      <c r="C34" s="111" t="s">
        <v>131</v>
      </c>
      <c r="D34" s="130" t="s">
        <v>444</v>
      </c>
      <c r="E34" s="69" t="s">
        <v>22</v>
      </c>
      <c r="F34" s="69">
        <v>142</v>
      </c>
      <c r="G34" s="22"/>
      <c r="H34" s="109">
        <f t="shared" si="1"/>
        <v>0</v>
      </c>
      <c r="K34" s="60"/>
    </row>
    <row r="35" spans="2:11" s="62" customFormat="1" ht="63">
      <c r="B35" s="110">
        <f>+COUNT($B$25:B34)+1</f>
        <v>9</v>
      </c>
      <c r="C35" s="111" t="s">
        <v>132</v>
      </c>
      <c r="D35" s="112" t="s">
        <v>371</v>
      </c>
      <c r="E35" s="69" t="s">
        <v>23</v>
      </c>
      <c r="F35" s="69">
        <v>12000</v>
      </c>
      <c r="G35" s="22"/>
      <c r="H35" s="109">
        <f t="shared" si="1"/>
        <v>0</v>
      </c>
      <c r="K35" s="60"/>
    </row>
    <row r="36" spans="2:11" s="62" customFormat="1" ht="63">
      <c r="B36" s="110">
        <f>+COUNT($B$25:B35)+1</f>
        <v>10</v>
      </c>
      <c r="C36" s="111" t="s">
        <v>133</v>
      </c>
      <c r="D36" s="112" t="s">
        <v>372</v>
      </c>
      <c r="E36" s="69" t="s">
        <v>23</v>
      </c>
      <c r="F36" s="164">
        <v>560</v>
      </c>
      <c r="G36" s="22"/>
      <c r="H36" s="109">
        <f t="shared" si="1"/>
        <v>0</v>
      </c>
      <c r="K36" s="60"/>
    </row>
    <row r="37" spans="2:11" s="62" customFormat="1" ht="31.5">
      <c r="B37" s="110">
        <f>+COUNT($B$25:B36)+1</f>
        <v>11</v>
      </c>
      <c r="C37" s="111" t="s">
        <v>134</v>
      </c>
      <c r="D37" s="112" t="s">
        <v>135</v>
      </c>
      <c r="E37" s="69" t="s">
        <v>52</v>
      </c>
      <c r="F37" s="69">
        <v>25</v>
      </c>
      <c r="G37" s="22"/>
      <c r="H37" s="109">
        <f t="shared" si="1"/>
        <v>0</v>
      </c>
      <c r="K37" s="60"/>
    </row>
    <row r="38" spans="2:11" s="62" customFormat="1" ht="31.5">
      <c r="B38" s="110">
        <f>+COUNT($B$25:B37)+1</f>
        <v>12</v>
      </c>
      <c r="C38" s="111" t="s">
        <v>401</v>
      </c>
      <c r="D38" s="112" t="s">
        <v>402</v>
      </c>
      <c r="E38" s="69" t="s">
        <v>52</v>
      </c>
      <c r="F38" s="69">
        <v>213</v>
      </c>
      <c r="G38" s="22"/>
      <c r="H38" s="109">
        <f t="shared" si="1"/>
        <v>0</v>
      </c>
      <c r="K38" s="60"/>
    </row>
    <row r="39" spans="2:11" s="62" customFormat="1" ht="31.5">
      <c r="B39" s="110">
        <f>+COUNT($B$25:B38)+1</f>
        <v>13</v>
      </c>
      <c r="C39" s="111" t="s">
        <v>401</v>
      </c>
      <c r="D39" s="112" t="s">
        <v>403</v>
      </c>
      <c r="E39" s="69" t="s">
        <v>52</v>
      </c>
      <c r="F39" s="69">
        <v>50</v>
      </c>
      <c r="G39" s="22"/>
      <c r="H39" s="109">
        <f t="shared" ref="H39:H41" si="2">+$F39*G39</f>
        <v>0</v>
      </c>
      <c r="K39" s="60"/>
    </row>
    <row r="40" spans="2:11" s="62" customFormat="1" ht="31.5">
      <c r="B40" s="110">
        <f>+COUNT($B$25:B39)+1</f>
        <v>14</v>
      </c>
      <c r="C40" s="111" t="s">
        <v>136</v>
      </c>
      <c r="D40" s="112" t="s">
        <v>404</v>
      </c>
      <c r="E40" s="69" t="s">
        <v>52</v>
      </c>
      <c r="F40" s="69">
        <v>87</v>
      </c>
      <c r="G40" s="22"/>
      <c r="H40" s="109">
        <f t="shared" si="2"/>
        <v>0</v>
      </c>
      <c r="K40" s="60"/>
    </row>
    <row r="41" spans="2:11" s="62" customFormat="1" ht="220.5">
      <c r="B41" s="110">
        <f>+COUNT($B$25:B40)+1</f>
        <v>15</v>
      </c>
      <c r="C41" s="111"/>
      <c r="D41" s="112" t="s">
        <v>432</v>
      </c>
      <c r="E41" s="69" t="s">
        <v>23</v>
      </c>
      <c r="F41" s="69">
        <v>115</v>
      </c>
      <c r="G41" s="22"/>
      <c r="H41" s="109">
        <f t="shared" si="2"/>
        <v>0</v>
      </c>
      <c r="K41" s="60"/>
    </row>
    <row r="42" spans="2:11" s="62" customFormat="1">
      <c r="B42" s="108" t="s">
        <v>67</v>
      </c>
      <c r="C42" s="161" t="s">
        <v>92</v>
      </c>
      <c r="D42" s="161"/>
      <c r="E42" s="161"/>
      <c r="F42" s="161"/>
      <c r="G42" s="20"/>
      <c r="H42" s="109"/>
      <c r="K42" s="60"/>
    </row>
    <row r="43" spans="2:11" s="62" customFormat="1" ht="31.5">
      <c r="B43" s="110">
        <f>+COUNT($B$25:B42)+1</f>
        <v>16</v>
      </c>
      <c r="C43" s="116" t="s">
        <v>137</v>
      </c>
      <c r="D43" s="112" t="s">
        <v>433</v>
      </c>
      <c r="E43" s="69" t="s">
        <v>118</v>
      </c>
      <c r="F43" s="69">
        <v>1</v>
      </c>
      <c r="G43" s="22"/>
      <c r="H43" s="109">
        <f t="shared" si="1"/>
        <v>0</v>
      </c>
      <c r="K43" s="60"/>
    </row>
    <row r="44" spans="2:11" s="62" customFormat="1" ht="126">
      <c r="B44" s="110">
        <f>+COUNT($B$25:B43)+1</f>
        <v>17</v>
      </c>
      <c r="C44" s="116" t="s">
        <v>112</v>
      </c>
      <c r="D44" s="130" t="s">
        <v>221</v>
      </c>
      <c r="E44" s="131" t="s">
        <v>117</v>
      </c>
      <c r="F44" s="131">
        <v>1</v>
      </c>
      <c r="G44" s="131">
        <v>63000</v>
      </c>
      <c r="H44" s="132">
        <f t="shared" ref="H44" si="3">+$F44*G44</f>
        <v>63000</v>
      </c>
      <c r="K44" s="60"/>
    </row>
    <row r="45" spans="2:11" s="62" customFormat="1" ht="15.75" customHeight="1">
      <c r="B45" s="117"/>
      <c r="C45" s="118"/>
      <c r="D45" s="119"/>
      <c r="E45" s="120"/>
      <c r="F45" s="121"/>
      <c r="G45" s="53"/>
      <c r="H45" s="122"/>
      <c r="K45" s="60"/>
    </row>
    <row r="46" spans="2:11" s="62" customFormat="1" ht="16.5" thickBot="1">
      <c r="B46" s="123"/>
      <c r="C46" s="124"/>
      <c r="D46" s="124"/>
      <c r="E46" s="125"/>
      <c r="F46" s="125"/>
      <c r="G46" s="21" t="str">
        <f>C24&amp;" SKUPAJ:"</f>
        <v>PREDDELA SKUPAJ:</v>
      </c>
      <c r="H46" s="126">
        <f>SUM(H$26:H$44)</f>
        <v>63000</v>
      </c>
      <c r="K46" s="60"/>
    </row>
    <row r="47" spans="2:11" s="62" customFormat="1">
      <c r="B47" s="117"/>
      <c r="C47" s="118"/>
      <c r="D47" s="119"/>
      <c r="E47" s="120"/>
      <c r="F47" s="121"/>
      <c r="G47" s="53"/>
      <c r="H47" s="122"/>
      <c r="K47" s="60"/>
    </row>
    <row r="48" spans="2:11" s="62" customFormat="1">
      <c r="B48" s="104" t="s">
        <v>47</v>
      </c>
      <c r="C48" s="162" t="s">
        <v>138</v>
      </c>
      <c r="D48" s="162"/>
      <c r="E48" s="105"/>
      <c r="F48" s="106"/>
      <c r="G48" s="19"/>
      <c r="H48" s="107"/>
      <c r="K48" s="60"/>
    </row>
    <row r="49" spans="2:11" s="62" customFormat="1">
      <c r="B49" s="108" t="s">
        <v>68</v>
      </c>
      <c r="C49" s="161" t="s">
        <v>93</v>
      </c>
      <c r="D49" s="161"/>
      <c r="E49" s="161"/>
      <c r="F49" s="161"/>
      <c r="G49" s="20"/>
      <c r="H49" s="109"/>
      <c r="K49" s="60"/>
    </row>
    <row r="50" spans="2:11" s="62" customFormat="1" ht="47.25">
      <c r="B50" s="110">
        <f>+COUNT($B$49:B49)+1</f>
        <v>1</v>
      </c>
      <c r="C50" s="111" t="s">
        <v>139</v>
      </c>
      <c r="D50" s="112" t="s">
        <v>434</v>
      </c>
      <c r="E50" s="69" t="s">
        <v>24</v>
      </c>
      <c r="F50" s="69">
        <v>17154</v>
      </c>
      <c r="G50" s="56"/>
      <c r="H50" s="132">
        <f t="shared" ref="H50:H54" si="4">+$F50*G50</f>
        <v>0</v>
      </c>
      <c r="K50" s="60"/>
    </row>
    <row r="51" spans="2:11" s="62" customFormat="1" ht="63">
      <c r="B51" s="110">
        <f>+COUNT($B$49:B50)+1</f>
        <v>2</v>
      </c>
      <c r="C51" s="111" t="s">
        <v>140</v>
      </c>
      <c r="D51" s="130" t="s">
        <v>445</v>
      </c>
      <c r="E51" s="69" t="s">
        <v>24</v>
      </c>
      <c r="F51" s="69">
        <v>32</v>
      </c>
      <c r="G51" s="56"/>
      <c r="H51" s="132">
        <f t="shared" si="4"/>
        <v>0</v>
      </c>
      <c r="K51" s="60"/>
    </row>
    <row r="52" spans="2:11" s="62" customFormat="1" ht="63">
      <c r="B52" s="110">
        <f>+COUNT($B$49:B51)+1</f>
        <v>3</v>
      </c>
      <c r="C52" s="111" t="s">
        <v>141</v>
      </c>
      <c r="D52" s="130" t="s">
        <v>446</v>
      </c>
      <c r="E52" s="69" t="s">
        <v>24</v>
      </c>
      <c r="F52" s="69">
        <v>278</v>
      </c>
      <c r="G52" s="56"/>
      <c r="H52" s="132">
        <f t="shared" si="4"/>
        <v>0</v>
      </c>
      <c r="K52" s="60"/>
    </row>
    <row r="53" spans="2:11" s="62" customFormat="1">
      <c r="B53" s="108" t="s">
        <v>69</v>
      </c>
      <c r="C53" s="161" t="s">
        <v>102</v>
      </c>
      <c r="D53" s="161"/>
      <c r="E53" s="161"/>
      <c r="F53" s="161"/>
      <c r="G53" s="145"/>
      <c r="H53" s="132"/>
      <c r="K53" s="60"/>
    </row>
    <row r="54" spans="2:11" s="62" customFormat="1" ht="31.5">
      <c r="B54" s="110">
        <f>+COUNT($B$49:B53)+1</f>
        <v>4</v>
      </c>
      <c r="C54" s="111" t="s">
        <v>142</v>
      </c>
      <c r="D54" s="112" t="s">
        <v>143</v>
      </c>
      <c r="E54" s="69" t="s">
        <v>23</v>
      </c>
      <c r="F54" s="69">
        <v>19874</v>
      </c>
      <c r="G54" s="56"/>
      <c r="H54" s="132">
        <f t="shared" si="4"/>
        <v>0</v>
      </c>
      <c r="K54" s="60"/>
    </row>
    <row r="55" spans="2:11" s="62" customFormat="1">
      <c r="B55" s="108" t="s">
        <v>144</v>
      </c>
      <c r="C55" s="161" t="s">
        <v>145</v>
      </c>
      <c r="D55" s="161"/>
      <c r="E55" s="161"/>
      <c r="F55" s="161"/>
      <c r="G55" s="145"/>
      <c r="H55" s="132"/>
      <c r="K55" s="60"/>
    </row>
    <row r="56" spans="2:11" s="62" customFormat="1" ht="31.5">
      <c r="B56" s="110">
        <f>+COUNT($B$49:B55)+1</f>
        <v>5</v>
      </c>
      <c r="C56" s="111" t="s">
        <v>146</v>
      </c>
      <c r="D56" s="112" t="s">
        <v>147</v>
      </c>
      <c r="E56" s="69" t="s">
        <v>23</v>
      </c>
      <c r="F56" s="69">
        <v>3734</v>
      </c>
      <c r="G56" s="56"/>
      <c r="H56" s="132">
        <f t="shared" ref="H56" si="5">+$F56*G56</f>
        <v>0</v>
      </c>
      <c r="K56" s="60"/>
    </row>
    <row r="57" spans="2:11" s="62" customFormat="1">
      <c r="B57" s="108" t="s">
        <v>70</v>
      </c>
      <c r="C57" s="161" t="s">
        <v>148</v>
      </c>
      <c r="D57" s="161"/>
      <c r="E57" s="161"/>
      <c r="F57" s="161"/>
      <c r="G57" s="145"/>
      <c r="H57" s="132"/>
      <c r="K57" s="60"/>
    </row>
    <row r="58" spans="2:11" s="62" customFormat="1" ht="63">
      <c r="B58" s="110">
        <f>+COUNT($B$49:B57)+1</f>
        <v>6</v>
      </c>
      <c r="C58" s="111" t="s">
        <v>149</v>
      </c>
      <c r="D58" s="112" t="s">
        <v>373</v>
      </c>
      <c r="E58" s="69" t="s">
        <v>24</v>
      </c>
      <c r="F58" s="69">
        <v>4996</v>
      </c>
      <c r="G58" s="56"/>
      <c r="H58" s="132">
        <f t="shared" ref="H58" si="6">+$F58*G58</f>
        <v>0</v>
      </c>
      <c r="K58" s="60"/>
    </row>
    <row r="59" spans="2:11" s="62" customFormat="1" ht="58.5" customHeight="1">
      <c r="B59" s="110">
        <f>+COUNT($B$49:B58)+1</f>
        <v>7</v>
      </c>
      <c r="C59" s="111" t="s">
        <v>150</v>
      </c>
      <c r="D59" s="112" t="s">
        <v>374</v>
      </c>
      <c r="E59" s="69" t="s">
        <v>24</v>
      </c>
      <c r="F59" s="69">
        <v>2195</v>
      </c>
      <c r="G59" s="56"/>
      <c r="H59" s="132">
        <f t="shared" ref="H59:H61" si="7">+$F59*G59</f>
        <v>0</v>
      </c>
      <c r="K59" s="60"/>
    </row>
    <row r="60" spans="2:11" s="62" customFormat="1">
      <c r="B60" s="108" t="s">
        <v>71</v>
      </c>
      <c r="C60" s="161" t="s">
        <v>103</v>
      </c>
      <c r="D60" s="161"/>
      <c r="E60" s="161"/>
      <c r="F60" s="161"/>
      <c r="G60" s="145"/>
      <c r="H60" s="132"/>
      <c r="K60" s="60"/>
    </row>
    <row r="61" spans="2:11" s="62" customFormat="1" ht="47.25">
      <c r="B61" s="110">
        <f>+COUNT($B$49:B60)+1</f>
        <v>8</v>
      </c>
      <c r="C61" s="111" t="s">
        <v>151</v>
      </c>
      <c r="D61" s="112" t="s">
        <v>375</v>
      </c>
      <c r="E61" s="69" t="s">
        <v>23</v>
      </c>
      <c r="F61" s="69">
        <v>3387</v>
      </c>
      <c r="G61" s="56"/>
      <c r="H61" s="132">
        <f t="shared" si="7"/>
        <v>0</v>
      </c>
      <c r="K61" s="60"/>
    </row>
    <row r="62" spans="2:11" s="62" customFormat="1" ht="31.5">
      <c r="B62" s="110">
        <f>+COUNT($B$49:B61)+1</f>
        <v>9</v>
      </c>
      <c r="C62" s="111" t="s">
        <v>152</v>
      </c>
      <c r="D62" s="112" t="s">
        <v>153</v>
      </c>
      <c r="E62" s="69" t="s">
        <v>23</v>
      </c>
      <c r="F62" s="69">
        <v>879</v>
      </c>
      <c r="G62" s="56"/>
      <c r="H62" s="132">
        <f t="shared" ref="H62:H68" si="8">+$F62*G62</f>
        <v>0</v>
      </c>
      <c r="K62" s="60"/>
    </row>
    <row r="63" spans="2:11" s="62" customFormat="1">
      <c r="B63" s="110">
        <f>+COUNT($B$49:B62)+1</f>
        <v>10</v>
      </c>
      <c r="C63" s="111" t="s">
        <v>154</v>
      </c>
      <c r="D63" s="112" t="s">
        <v>111</v>
      </c>
      <c r="E63" s="69" t="s">
        <v>23</v>
      </c>
      <c r="F63" s="69">
        <v>4266</v>
      </c>
      <c r="G63" s="56"/>
      <c r="H63" s="132">
        <f t="shared" si="8"/>
        <v>0</v>
      </c>
      <c r="K63" s="60"/>
    </row>
    <row r="64" spans="2:11" s="62" customFormat="1" ht="18.75" customHeight="1">
      <c r="B64" s="108" t="s">
        <v>72</v>
      </c>
      <c r="C64" s="161" t="s">
        <v>94</v>
      </c>
      <c r="D64" s="161"/>
      <c r="E64" s="161"/>
      <c r="F64" s="161"/>
      <c r="G64" s="145"/>
      <c r="H64" s="132"/>
      <c r="K64" s="60"/>
    </row>
    <row r="65" spans="2:11" s="62" customFormat="1" ht="32.25" customHeight="1">
      <c r="B65" s="110">
        <f>+COUNT($B$49:B64)+1</f>
        <v>11</v>
      </c>
      <c r="C65" s="111" t="s">
        <v>155</v>
      </c>
      <c r="D65" s="130" t="s">
        <v>435</v>
      </c>
      <c r="E65" s="69" t="s">
        <v>113</v>
      </c>
      <c r="F65" s="69">
        <v>48436</v>
      </c>
      <c r="G65" s="22"/>
      <c r="H65" s="109">
        <f t="shared" si="8"/>
        <v>0</v>
      </c>
      <c r="K65" s="60"/>
    </row>
    <row r="66" spans="2:11" s="62" customFormat="1" ht="47.25">
      <c r="B66" s="110">
        <f>+COUNT($B$49:B65)+1</f>
        <v>12</v>
      </c>
      <c r="C66" s="111" t="s">
        <v>155</v>
      </c>
      <c r="D66" s="112" t="s">
        <v>405</v>
      </c>
      <c r="E66" s="69" t="s">
        <v>113</v>
      </c>
      <c r="F66" s="69">
        <v>600</v>
      </c>
      <c r="G66" s="22"/>
      <c r="H66" s="109">
        <f t="shared" ref="H66" si="9">+$F66*G66</f>
        <v>0</v>
      </c>
      <c r="K66" s="60"/>
    </row>
    <row r="67" spans="2:11" s="62" customFormat="1" ht="31.5">
      <c r="B67" s="110">
        <f>+COUNT($B$49:B65)+1</f>
        <v>12</v>
      </c>
      <c r="C67" s="111" t="s">
        <v>156</v>
      </c>
      <c r="D67" s="112" t="s">
        <v>376</v>
      </c>
      <c r="E67" s="69" t="s">
        <v>24</v>
      </c>
      <c r="F67" s="69">
        <v>268</v>
      </c>
      <c r="G67" s="22"/>
      <c r="H67" s="109">
        <f>+$F67*G67</f>
        <v>0</v>
      </c>
      <c r="J67" s="60"/>
      <c r="K67" s="60"/>
    </row>
    <row r="68" spans="2:11" s="62" customFormat="1" ht="32.25" customHeight="1">
      <c r="B68" s="110">
        <f>+COUNT($B$49:B67)+1</f>
        <v>14</v>
      </c>
      <c r="C68" s="111" t="s">
        <v>157</v>
      </c>
      <c r="D68" s="130" t="s">
        <v>436</v>
      </c>
      <c r="E68" s="69" t="s">
        <v>113</v>
      </c>
      <c r="F68" s="69">
        <v>48270</v>
      </c>
      <c r="G68" s="22"/>
      <c r="H68" s="109">
        <f t="shared" si="8"/>
        <v>0</v>
      </c>
      <c r="K68" s="60"/>
    </row>
    <row r="69" spans="2:11" s="62" customFormat="1" ht="15.75" customHeight="1">
      <c r="B69" s="117"/>
      <c r="C69" s="118"/>
      <c r="D69" s="119"/>
      <c r="E69" s="120"/>
      <c r="F69" s="121"/>
      <c r="G69" s="53"/>
      <c r="H69" s="122"/>
      <c r="K69" s="60"/>
    </row>
    <row r="70" spans="2:11" s="62" customFormat="1" ht="16.5" thickBot="1">
      <c r="B70" s="123"/>
      <c r="C70" s="124"/>
      <c r="D70" s="124"/>
      <c r="E70" s="125"/>
      <c r="F70" s="125"/>
      <c r="G70" s="21" t="str">
        <f>C48&amp;" SKUPAJ:"</f>
        <v>ZEMELJSKA DELA SKUPAJ:</v>
      </c>
      <c r="H70" s="126">
        <f>SUM(H$50:H$68)</f>
        <v>0</v>
      </c>
      <c r="K70" s="60"/>
    </row>
    <row r="71" spans="2:11" s="62" customFormat="1">
      <c r="B71" s="127"/>
      <c r="C71" s="118"/>
      <c r="D71" s="128"/>
      <c r="E71" s="129"/>
      <c r="F71" s="121"/>
      <c r="G71" s="53"/>
      <c r="H71" s="122"/>
      <c r="J71" s="63"/>
      <c r="K71" s="60"/>
    </row>
    <row r="72" spans="2:11" s="62" customFormat="1">
      <c r="B72" s="104" t="s">
        <v>44</v>
      </c>
      <c r="C72" s="162" t="s">
        <v>73</v>
      </c>
      <c r="D72" s="162"/>
      <c r="E72" s="105"/>
      <c r="F72" s="106"/>
      <c r="G72" s="19"/>
      <c r="H72" s="107"/>
      <c r="J72" s="63"/>
      <c r="K72" s="60"/>
    </row>
    <row r="73" spans="2:11" s="62" customFormat="1">
      <c r="B73" s="108" t="s">
        <v>74</v>
      </c>
      <c r="C73" s="161" t="s">
        <v>75</v>
      </c>
      <c r="D73" s="161"/>
      <c r="E73" s="161"/>
      <c r="F73" s="161"/>
      <c r="G73" s="20"/>
      <c r="H73" s="109"/>
      <c r="K73" s="60"/>
    </row>
    <row r="74" spans="2:11" s="62" customFormat="1" ht="47.25">
      <c r="B74" s="110">
        <f>+COUNT($B73:B$73)+1</f>
        <v>1</v>
      </c>
      <c r="C74" s="111" t="s">
        <v>158</v>
      </c>
      <c r="D74" s="112" t="s">
        <v>377</v>
      </c>
      <c r="E74" s="69" t="s">
        <v>24</v>
      </c>
      <c r="F74" s="69">
        <v>4969</v>
      </c>
      <c r="G74" s="22"/>
      <c r="H74" s="109">
        <f>+$F74*G74</f>
        <v>0</v>
      </c>
      <c r="J74" s="63"/>
      <c r="K74" s="60"/>
    </row>
    <row r="75" spans="2:11" s="62" customFormat="1" ht="31.5">
      <c r="B75" s="110">
        <f>+COUNT($B$73:B74)+1</f>
        <v>2</v>
      </c>
      <c r="C75" s="111" t="s">
        <v>159</v>
      </c>
      <c r="D75" s="112" t="s">
        <v>160</v>
      </c>
      <c r="E75" s="69" t="s">
        <v>23</v>
      </c>
      <c r="F75" s="157">
        <v>13285</v>
      </c>
      <c r="G75" s="22"/>
      <c r="H75" s="109">
        <f t="shared" ref="H75:H85" si="10">+$F75*G75</f>
        <v>0</v>
      </c>
      <c r="J75" s="63"/>
      <c r="K75" s="60"/>
    </row>
    <row r="76" spans="2:11" s="62" customFormat="1" ht="31.5">
      <c r="B76" s="110">
        <f>+COUNT($B$73:B75)+1</f>
        <v>3</v>
      </c>
      <c r="C76" s="111" t="s">
        <v>161</v>
      </c>
      <c r="D76" s="112" t="s">
        <v>162</v>
      </c>
      <c r="E76" s="69" t="s">
        <v>23</v>
      </c>
      <c r="F76" s="157">
        <v>13285</v>
      </c>
      <c r="G76" s="22"/>
      <c r="H76" s="109">
        <f t="shared" si="10"/>
        <v>0</v>
      </c>
      <c r="J76" s="63"/>
      <c r="K76" s="60"/>
    </row>
    <row r="77" spans="2:11" s="62" customFormat="1">
      <c r="B77" s="108" t="s">
        <v>163</v>
      </c>
      <c r="C77" s="161" t="s">
        <v>164</v>
      </c>
      <c r="D77" s="161"/>
      <c r="E77" s="161"/>
      <c r="F77" s="161"/>
      <c r="G77" s="20"/>
      <c r="H77" s="109"/>
      <c r="J77" s="63"/>
      <c r="K77" s="60"/>
    </row>
    <row r="78" spans="2:11" s="62" customFormat="1" ht="31.5">
      <c r="B78" s="110">
        <f>+COUNT($B$73:B77)+1</f>
        <v>4</v>
      </c>
      <c r="C78" s="111" t="s">
        <v>165</v>
      </c>
      <c r="D78" s="112" t="s">
        <v>166</v>
      </c>
      <c r="E78" s="69" t="s">
        <v>23</v>
      </c>
      <c r="F78" s="157">
        <v>13285</v>
      </c>
      <c r="G78" s="22"/>
      <c r="H78" s="109">
        <f t="shared" ref="H78" si="11">+$F78*G78</f>
        <v>0</v>
      </c>
      <c r="J78" s="63"/>
      <c r="K78" s="60"/>
    </row>
    <row r="79" spans="2:11" s="62" customFormat="1" ht="31.5">
      <c r="B79" s="110">
        <f>+COUNT($B$73:B78)+1</f>
        <v>5</v>
      </c>
      <c r="C79" s="111" t="s">
        <v>167</v>
      </c>
      <c r="D79" s="112" t="s">
        <v>168</v>
      </c>
      <c r="E79" s="69" t="s">
        <v>23</v>
      </c>
      <c r="F79" s="157">
        <v>560</v>
      </c>
      <c r="G79" s="22"/>
      <c r="H79" s="109">
        <f t="shared" si="10"/>
        <v>0</v>
      </c>
      <c r="J79" s="63"/>
      <c r="K79" s="60"/>
    </row>
    <row r="80" spans="2:11" s="62" customFormat="1" ht="24.75" customHeight="1">
      <c r="B80" s="110">
        <f>+COUNT($B$73:B79)+1</f>
        <v>6</v>
      </c>
      <c r="C80" s="111" t="s">
        <v>169</v>
      </c>
      <c r="D80" s="112" t="s">
        <v>114</v>
      </c>
      <c r="E80" s="69" t="s">
        <v>23</v>
      </c>
      <c r="F80" s="157">
        <v>560</v>
      </c>
      <c r="G80" s="22"/>
      <c r="H80" s="109">
        <f t="shared" si="10"/>
        <v>0</v>
      </c>
      <c r="J80" s="63"/>
      <c r="K80" s="60"/>
    </row>
    <row r="81" spans="2:11" s="62" customFormat="1">
      <c r="B81" s="108" t="s">
        <v>76</v>
      </c>
      <c r="C81" s="161" t="s">
        <v>170</v>
      </c>
      <c r="D81" s="161"/>
      <c r="E81" s="161"/>
      <c r="F81" s="161"/>
      <c r="G81" s="20"/>
      <c r="H81" s="109"/>
      <c r="J81" s="63"/>
      <c r="K81" s="60"/>
    </row>
    <row r="82" spans="2:11" s="62" customFormat="1" ht="47.25">
      <c r="B82" s="110">
        <f>+COUNT($B$73:B81)+1</f>
        <v>7</v>
      </c>
      <c r="C82" s="111" t="s">
        <v>171</v>
      </c>
      <c r="D82" s="112" t="s">
        <v>172</v>
      </c>
      <c r="E82" s="69" t="s">
        <v>52</v>
      </c>
      <c r="F82" s="69">
        <v>390</v>
      </c>
      <c r="G82" s="22"/>
      <c r="H82" s="109">
        <f t="shared" si="10"/>
        <v>0</v>
      </c>
      <c r="J82" s="63"/>
      <c r="K82" s="60"/>
    </row>
    <row r="83" spans="2:11" s="62" customFormat="1" ht="31.5">
      <c r="B83" s="110">
        <f>+COUNT($B$73:B82)+1</f>
        <v>8</v>
      </c>
      <c r="C83" s="111" t="s">
        <v>173</v>
      </c>
      <c r="D83" s="112" t="s">
        <v>174</v>
      </c>
      <c r="E83" s="69" t="s">
        <v>52</v>
      </c>
      <c r="F83" s="69">
        <v>22</v>
      </c>
      <c r="G83" s="22"/>
      <c r="H83" s="109">
        <f t="shared" ref="H83" si="12">+$F83*G83</f>
        <v>0</v>
      </c>
      <c r="J83" s="63"/>
      <c r="K83" s="60"/>
    </row>
    <row r="84" spans="2:11" s="62" customFormat="1">
      <c r="B84" s="108" t="s">
        <v>77</v>
      </c>
      <c r="C84" s="161" t="s">
        <v>78</v>
      </c>
      <c r="D84" s="161"/>
      <c r="E84" s="161"/>
      <c r="F84" s="161"/>
      <c r="G84" s="20"/>
      <c r="H84" s="109"/>
      <c r="J84" s="63"/>
      <c r="K84" s="60"/>
    </row>
    <row r="85" spans="2:11" s="62" customFormat="1" ht="31.5">
      <c r="B85" s="110">
        <f>+COUNT($B$73:B84)+1</f>
        <v>9</v>
      </c>
      <c r="C85" s="111" t="s">
        <v>175</v>
      </c>
      <c r="D85" s="112" t="s">
        <v>176</v>
      </c>
      <c r="E85" s="69" t="s">
        <v>24</v>
      </c>
      <c r="F85" s="69">
        <v>840</v>
      </c>
      <c r="G85" s="22"/>
      <c r="H85" s="109">
        <f t="shared" si="10"/>
        <v>0</v>
      </c>
      <c r="J85" s="63"/>
      <c r="K85" s="60"/>
    </row>
    <row r="86" spans="2:11" s="62" customFormat="1" ht="15.75" customHeight="1">
      <c r="B86" s="117"/>
      <c r="C86" s="118"/>
      <c r="D86" s="119"/>
      <c r="E86" s="120"/>
      <c r="F86" s="121"/>
      <c r="G86" s="53"/>
      <c r="H86" s="122"/>
      <c r="K86" s="60"/>
    </row>
    <row r="87" spans="2:11" s="62" customFormat="1" ht="16.5" thickBot="1">
      <c r="B87" s="123"/>
      <c r="C87" s="124"/>
      <c r="D87" s="124"/>
      <c r="E87" s="125"/>
      <c r="F87" s="125"/>
      <c r="G87" s="21" t="str">
        <f>C72&amp;" SKUPAJ:"</f>
        <v>VOZIŠČE KONSTRUKCIJE SKUPAJ:</v>
      </c>
      <c r="H87" s="126">
        <f>SUM(H$74:H$85)</f>
        <v>0</v>
      </c>
      <c r="K87" s="60"/>
    </row>
    <row r="88" spans="2:11" s="62" customFormat="1">
      <c r="B88" s="127"/>
      <c r="C88" s="118"/>
      <c r="D88" s="128"/>
      <c r="E88" s="129"/>
      <c r="F88" s="121"/>
      <c r="G88" s="53"/>
      <c r="H88" s="122"/>
      <c r="J88" s="63"/>
      <c r="K88" s="60"/>
    </row>
    <row r="89" spans="2:11" s="62" customFormat="1">
      <c r="B89" s="104" t="s">
        <v>48</v>
      </c>
      <c r="C89" s="162" t="s">
        <v>7</v>
      </c>
      <c r="D89" s="162"/>
      <c r="E89" s="105"/>
      <c r="F89" s="106"/>
      <c r="G89" s="19"/>
      <c r="H89" s="107"/>
      <c r="J89" s="63"/>
      <c r="K89" s="60"/>
    </row>
    <row r="90" spans="2:11" s="62" customFormat="1" ht="15.75" customHeight="1">
      <c r="B90" s="108" t="s">
        <v>83</v>
      </c>
      <c r="C90" s="161" t="s">
        <v>107</v>
      </c>
      <c r="D90" s="161"/>
      <c r="E90" s="161"/>
      <c r="F90" s="161"/>
      <c r="G90" s="20"/>
      <c r="H90" s="109"/>
      <c r="K90" s="60"/>
    </row>
    <row r="91" spans="2:11" s="62" customFormat="1" ht="47.25">
      <c r="B91" s="110">
        <f>+COUNT($B90:B$90)+1</f>
        <v>1</v>
      </c>
      <c r="C91" s="111" t="s">
        <v>177</v>
      </c>
      <c r="D91" s="112" t="s">
        <v>378</v>
      </c>
      <c r="E91" s="69" t="s">
        <v>52</v>
      </c>
      <c r="F91" s="69">
        <v>1780</v>
      </c>
      <c r="G91" s="22"/>
      <c r="H91" s="109">
        <f>+$F91*G91</f>
        <v>0</v>
      </c>
      <c r="J91" s="63"/>
      <c r="K91" s="60"/>
    </row>
    <row r="92" spans="2:11" s="62" customFormat="1">
      <c r="B92" s="108" t="s">
        <v>109</v>
      </c>
      <c r="C92" s="161" t="s">
        <v>408</v>
      </c>
      <c r="D92" s="161"/>
      <c r="E92" s="161"/>
      <c r="F92" s="161"/>
      <c r="G92" s="20"/>
      <c r="H92" s="109"/>
      <c r="J92" s="63"/>
      <c r="K92" s="60"/>
    </row>
    <row r="93" spans="2:11" s="62" customFormat="1" ht="47.25">
      <c r="B93" s="110">
        <f>+COUNT($B$90:B92)+1</f>
        <v>2</v>
      </c>
      <c r="C93" s="111" t="s">
        <v>179</v>
      </c>
      <c r="D93" s="112" t="s">
        <v>406</v>
      </c>
      <c r="E93" s="69" t="s">
        <v>52</v>
      </c>
      <c r="F93" s="69">
        <v>1017</v>
      </c>
      <c r="G93" s="22"/>
      <c r="H93" s="109">
        <f>+$F93*G93</f>
        <v>0</v>
      </c>
      <c r="K93" s="60"/>
    </row>
    <row r="94" spans="2:11" s="62" customFormat="1" ht="47.25">
      <c r="B94" s="110">
        <f>+COUNT($B$90:B93)+1</f>
        <v>3</v>
      </c>
      <c r="C94" s="111" t="s">
        <v>179</v>
      </c>
      <c r="D94" s="112" t="s">
        <v>406</v>
      </c>
      <c r="E94" s="69" t="s">
        <v>52</v>
      </c>
      <c r="F94" s="69">
        <v>65</v>
      </c>
      <c r="G94" s="22"/>
      <c r="H94" s="109">
        <f>+$F94*G94</f>
        <v>0</v>
      </c>
      <c r="J94" s="63"/>
      <c r="K94" s="60"/>
    </row>
    <row r="95" spans="2:11" s="62" customFormat="1">
      <c r="B95" s="108" t="s">
        <v>407</v>
      </c>
      <c r="C95" s="161" t="s">
        <v>96</v>
      </c>
      <c r="D95" s="161"/>
      <c r="E95" s="161"/>
      <c r="F95" s="161"/>
      <c r="G95" s="20"/>
      <c r="H95" s="109"/>
      <c r="J95" s="63"/>
      <c r="K95" s="60"/>
    </row>
    <row r="96" spans="2:11" s="62" customFormat="1" ht="63">
      <c r="B96" s="110">
        <f>+COUNT($B$90:B95)+1</f>
        <v>4</v>
      </c>
      <c r="C96" s="111" t="s">
        <v>178</v>
      </c>
      <c r="D96" s="112" t="s">
        <v>409</v>
      </c>
      <c r="E96" s="69" t="s">
        <v>52</v>
      </c>
      <c r="F96" s="69">
        <v>31</v>
      </c>
      <c r="G96" s="22"/>
      <c r="H96" s="109">
        <f>+$F96*G96</f>
        <v>0</v>
      </c>
      <c r="K96" s="60"/>
    </row>
    <row r="97" spans="2:11" s="62" customFormat="1">
      <c r="B97" s="108" t="s">
        <v>97</v>
      </c>
      <c r="C97" s="161" t="s">
        <v>98</v>
      </c>
      <c r="D97" s="161"/>
      <c r="E97" s="161"/>
      <c r="F97" s="161"/>
      <c r="G97" s="20"/>
      <c r="H97" s="109"/>
      <c r="J97" s="63"/>
      <c r="K97" s="60"/>
    </row>
    <row r="98" spans="2:11" s="62" customFormat="1">
      <c r="B98" s="110">
        <f>+COUNT($B$90:B97)+1</f>
        <v>5</v>
      </c>
      <c r="C98" s="111" t="s">
        <v>180</v>
      </c>
      <c r="D98" s="112" t="s">
        <v>181</v>
      </c>
      <c r="E98" s="69" t="s">
        <v>22</v>
      </c>
      <c r="F98" s="69">
        <v>32</v>
      </c>
      <c r="G98" s="22"/>
      <c r="H98" s="109">
        <f t="shared" ref="H98" si="13">+$F98*G98</f>
        <v>0</v>
      </c>
      <c r="J98" s="63"/>
      <c r="K98" s="60"/>
    </row>
    <row r="99" spans="2:11" s="62" customFormat="1" ht="78.75">
      <c r="B99" s="110">
        <f>+COUNT($B$90:B98)+1</f>
        <v>6</v>
      </c>
      <c r="C99" s="111" t="s">
        <v>182</v>
      </c>
      <c r="D99" s="112" t="s">
        <v>412</v>
      </c>
      <c r="E99" s="69" t="s">
        <v>22</v>
      </c>
      <c r="F99" s="69">
        <v>13</v>
      </c>
      <c r="G99" s="22"/>
      <c r="H99" s="109">
        <f t="shared" ref="H99:H102" si="14">+$F99*G99</f>
        <v>0</v>
      </c>
      <c r="J99" s="63"/>
      <c r="K99" s="60"/>
    </row>
    <row r="100" spans="2:11" s="62" customFormat="1" ht="78.75">
      <c r="B100" s="110">
        <f>+COUNT($B$90:B99)+1</f>
        <v>7</v>
      </c>
      <c r="C100" s="111" t="s">
        <v>182</v>
      </c>
      <c r="D100" s="112" t="s">
        <v>413</v>
      </c>
      <c r="E100" s="69" t="s">
        <v>22</v>
      </c>
      <c r="F100" s="69">
        <v>1</v>
      </c>
      <c r="G100" s="22"/>
      <c r="H100" s="109">
        <f t="shared" si="14"/>
        <v>0</v>
      </c>
      <c r="J100" s="63"/>
      <c r="K100" s="60"/>
    </row>
    <row r="101" spans="2:11" s="62" customFormat="1" ht="78.75">
      <c r="B101" s="110">
        <f>+COUNT($B$90:B100)+1</f>
        <v>8</v>
      </c>
      <c r="C101" s="111" t="s">
        <v>182</v>
      </c>
      <c r="D101" s="112" t="s">
        <v>414</v>
      </c>
      <c r="E101" s="69" t="s">
        <v>22</v>
      </c>
      <c r="F101" s="69">
        <v>1</v>
      </c>
      <c r="G101" s="22"/>
      <c r="H101" s="109">
        <f t="shared" si="14"/>
        <v>0</v>
      </c>
      <c r="J101" s="63"/>
      <c r="K101" s="60"/>
    </row>
    <row r="102" spans="2:11" s="62" customFormat="1" ht="78.75">
      <c r="B102" s="110">
        <f>+COUNT($B$90:B101)+1</f>
        <v>9</v>
      </c>
      <c r="C102" s="111" t="s">
        <v>410</v>
      </c>
      <c r="D102" s="112" t="s">
        <v>415</v>
      </c>
      <c r="E102" s="69" t="s">
        <v>22</v>
      </c>
      <c r="F102" s="69">
        <v>11</v>
      </c>
      <c r="G102" s="22"/>
      <c r="H102" s="109">
        <f t="shared" si="14"/>
        <v>0</v>
      </c>
      <c r="J102" s="63"/>
      <c r="K102" s="60"/>
    </row>
    <row r="103" spans="2:11" s="62" customFormat="1" ht="78.75">
      <c r="B103" s="110">
        <f>+COUNT($B$90:B99)+1</f>
        <v>7</v>
      </c>
      <c r="C103" s="111" t="s">
        <v>411</v>
      </c>
      <c r="D103" s="112" t="s">
        <v>416</v>
      </c>
      <c r="E103" s="69" t="s">
        <v>22</v>
      </c>
      <c r="F103" s="69">
        <v>6</v>
      </c>
      <c r="G103" s="22"/>
      <c r="H103" s="109">
        <f t="shared" ref="H103:H105" si="15">+$F103*G103</f>
        <v>0</v>
      </c>
      <c r="J103" s="63"/>
      <c r="K103" s="60"/>
    </row>
    <row r="104" spans="2:11" s="62" customFormat="1">
      <c r="B104" s="108" t="s">
        <v>99</v>
      </c>
      <c r="C104" s="161" t="s">
        <v>100</v>
      </c>
      <c r="D104" s="161"/>
      <c r="E104" s="161"/>
      <c r="F104" s="161"/>
      <c r="G104" s="20"/>
      <c r="H104" s="109"/>
      <c r="J104" s="63"/>
      <c r="K104" s="60"/>
    </row>
    <row r="105" spans="2:11" s="62" customFormat="1" ht="31.5">
      <c r="B105" s="110">
        <f>+COUNT($B$90:B104)+1</f>
        <v>11</v>
      </c>
      <c r="C105" s="111" t="s">
        <v>183</v>
      </c>
      <c r="D105" s="112" t="s">
        <v>184</v>
      </c>
      <c r="E105" s="69" t="s">
        <v>52</v>
      </c>
      <c r="F105" s="69">
        <v>169</v>
      </c>
      <c r="G105" s="22"/>
      <c r="H105" s="109">
        <f t="shared" si="15"/>
        <v>0</v>
      </c>
      <c r="J105" s="63"/>
      <c r="K105" s="60"/>
    </row>
    <row r="106" spans="2:11" s="62" customFormat="1" ht="47.25">
      <c r="B106" s="110">
        <f>+COUNT($B$90:B105)+1</f>
        <v>12</v>
      </c>
      <c r="C106" s="111" t="s">
        <v>185</v>
      </c>
      <c r="D106" s="112" t="s">
        <v>379</v>
      </c>
      <c r="E106" s="69" t="s">
        <v>23</v>
      </c>
      <c r="F106" s="69">
        <v>100</v>
      </c>
      <c r="G106" s="22"/>
      <c r="H106" s="109">
        <f t="shared" ref="H106:H107" si="16">+$F106*G106</f>
        <v>0</v>
      </c>
      <c r="J106" s="63"/>
      <c r="K106" s="60"/>
    </row>
    <row r="107" spans="2:11" s="62" customFormat="1" ht="78.75">
      <c r="B107" s="110">
        <f>+COUNT($B$90:B106)+1</f>
        <v>13</v>
      </c>
      <c r="C107" s="155" t="s">
        <v>185</v>
      </c>
      <c r="D107" s="156" t="s">
        <v>450</v>
      </c>
      <c r="E107" s="157" t="s">
        <v>52</v>
      </c>
      <c r="F107" s="157">
        <v>318</v>
      </c>
      <c r="G107" s="22"/>
      <c r="H107" s="109">
        <f t="shared" si="16"/>
        <v>0</v>
      </c>
      <c r="J107" s="63"/>
      <c r="K107" s="60"/>
    </row>
    <row r="108" spans="2:11" s="149" customFormat="1" ht="63">
      <c r="B108" s="110" t="s">
        <v>454</v>
      </c>
      <c r="C108" s="155" t="s">
        <v>185</v>
      </c>
      <c r="D108" s="156" t="s">
        <v>451</v>
      </c>
      <c r="E108" s="157" t="s">
        <v>52</v>
      </c>
      <c r="F108" s="157">
        <v>14</v>
      </c>
      <c r="G108" s="22"/>
      <c r="H108" s="151">
        <f t="shared" ref="H108" si="17">+$F108*G108</f>
        <v>0</v>
      </c>
      <c r="J108" s="150"/>
      <c r="K108" s="148"/>
    </row>
    <row r="109" spans="2:11" s="149" customFormat="1" ht="78.75">
      <c r="B109" s="110" t="s">
        <v>455</v>
      </c>
      <c r="C109" s="155" t="s">
        <v>185</v>
      </c>
      <c r="D109" s="156" t="s">
        <v>452</v>
      </c>
      <c r="E109" s="157" t="s">
        <v>52</v>
      </c>
      <c r="F109" s="157">
        <v>6</v>
      </c>
      <c r="G109" s="22"/>
      <c r="H109" s="151">
        <f t="shared" ref="H109:H110" si="18">+$F109*G109</f>
        <v>0</v>
      </c>
      <c r="J109" s="150"/>
      <c r="K109" s="148"/>
    </row>
    <row r="110" spans="2:11" s="149" customFormat="1" ht="78.75">
      <c r="B110" s="110" t="s">
        <v>456</v>
      </c>
      <c r="C110" s="155" t="s">
        <v>185</v>
      </c>
      <c r="D110" s="156" t="s">
        <v>453</v>
      </c>
      <c r="E110" s="157" t="s">
        <v>52</v>
      </c>
      <c r="F110" s="157">
        <v>33</v>
      </c>
      <c r="G110" s="22"/>
      <c r="H110" s="151">
        <f t="shared" si="18"/>
        <v>0</v>
      </c>
      <c r="J110" s="150"/>
      <c r="K110" s="148"/>
    </row>
    <row r="111" spans="2:11" s="149" customFormat="1" ht="63">
      <c r="B111" s="110" t="s">
        <v>459</v>
      </c>
      <c r="C111" s="152" t="s">
        <v>185</v>
      </c>
      <c r="D111" s="153" t="s">
        <v>457</v>
      </c>
      <c r="E111" s="154" t="s">
        <v>22</v>
      </c>
      <c r="F111" s="154">
        <v>73</v>
      </c>
      <c r="G111" s="22"/>
      <c r="H111" s="151">
        <f t="shared" ref="H111:H112" si="19">+$F111*G111</f>
        <v>0</v>
      </c>
      <c r="J111" s="150"/>
      <c r="K111" s="148"/>
    </row>
    <row r="112" spans="2:11" s="149" customFormat="1" ht="78.75">
      <c r="B112" s="110" t="s">
        <v>460</v>
      </c>
      <c r="C112" s="152" t="s">
        <v>185</v>
      </c>
      <c r="D112" s="153" t="s">
        <v>458</v>
      </c>
      <c r="E112" s="154" t="s">
        <v>52</v>
      </c>
      <c r="F112" s="154">
        <v>6</v>
      </c>
      <c r="G112" s="22"/>
      <c r="H112" s="151">
        <f t="shared" si="19"/>
        <v>0</v>
      </c>
      <c r="J112" s="150"/>
      <c r="K112" s="148"/>
    </row>
    <row r="113" spans="2:12" s="62" customFormat="1">
      <c r="B113" s="108" t="s">
        <v>417</v>
      </c>
      <c r="C113" s="161" t="s">
        <v>418</v>
      </c>
      <c r="D113" s="161"/>
      <c r="E113" s="161"/>
      <c r="F113" s="161"/>
      <c r="G113" s="20"/>
      <c r="H113" s="109"/>
      <c r="J113" s="63"/>
      <c r="K113" s="60"/>
    </row>
    <row r="114" spans="2:12" s="62" customFormat="1" ht="110.25">
      <c r="B114" s="110">
        <f>+COUNT($B$90:B113)+1</f>
        <v>14</v>
      </c>
      <c r="C114" s="111" t="s">
        <v>419</v>
      </c>
      <c r="D114" s="156" t="s">
        <v>449</v>
      </c>
      <c r="E114" s="69" t="s">
        <v>22</v>
      </c>
      <c r="F114" s="69">
        <v>1</v>
      </c>
      <c r="G114" s="22"/>
      <c r="H114" s="109">
        <f t="shared" ref="H114" si="20">+$F114*G114</f>
        <v>0</v>
      </c>
      <c r="J114" s="63"/>
      <c r="K114" s="60"/>
    </row>
    <row r="115" spans="2:12" s="62" customFormat="1" ht="15.75" customHeight="1">
      <c r="B115" s="117"/>
      <c r="C115" s="118"/>
      <c r="D115" s="119"/>
      <c r="E115" s="120"/>
      <c r="F115" s="121"/>
      <c r="G115" s="53"/>
      <c r="H115" s="122"/>
      <c r="K115" s="60"/>
    </row>
    <row r="116" spans="2:12" s="62" customFormat="1" ht="16.5" thickBot="1">
      <c r="B116" s="123"/>
      <c r="C116" s="124"/>
      <c r="D116" s="124"/>
      <c r="E116" s="125"/>
      <c r="F116" s="125"/>
      <c r="G116" s="21" t="str">
        <f>C89&amp;" SKUPAJ:"</f>
        <v>ODVODNJAVANJE SKUPAJ:</v>
      </c>
      <c r="H116" s="126">
        <f>SUM(H$91:H$114)</f>
        <v>0</v>
      </c>
      <c r="K116" s="60"/>
    </row>
    <row r="117" spans="2:12">
      <c r="K117" s="60"/>
      <c r="L117" s="62"/>
    </row>
    <row r="118" spans="2:12" s="62" customFormat="1">
      <c r="B118" s="104" t="s">
        <v>51</v>
      </c>
      <c r="C118" s="162" t="s">
        <v>87</v>
      </c>
      <c r="D118" s="162"/>
      <c r="E118" s="105"/>
      <c r="F118" s="106"/>
      <c r="G118" s="19"/>
      <c r="H118" s="107"/>
      <c r="J118" s="63"/>
      <c r="K118" s="60"/>
    </row>
    <row r="119" spans="2:12" s="62" customFormat="1">
      <c r="B119" s="108" t="s">
        <v>186</v>
      </c>
      <c r="C119" s="161" t="s">
        <v>187</v>
      </c>
      <c r="D119" s="161"/>
      <c r="E119" s="161"/>
      <c r="F119" s="161"/>
      <c r="G119" s="20"/>
      <c r="H119" s="109"/>
      <c r="K119" s="60"/>
    </row>
    <row r="120" spans="2:12" s="62" customFormat="1" ht="47.25">
      <c r="B120" s="110">
        <f>+COUNT($B119:B$119)+1</f>
        <v>1</v>
      </c>
      <c r="C120" s="111" t="s">
        <v>188</v>
      </c>
      <c r="D120" s="112" t="s">
        <v>380</v>
      </c>
      <c r="E120" s="69" t="s">
        <v>23</v>
      </c>
      <c r="F120" s="69">
        <v>10</v>
      </c>
      <c r="G120" s="22"/>
      <c r="H120" s="109">
        <f t="shared" ref="H120" si="21">+$F120*G120</f>
        <v>0</v>
      </c>
      <c r="J120" s="63"/>
      <c r="K120" s="60"/>
    </row>
    <row r="121" spans="2:12" s="62" customFormat="1" ht="15.75" customHeight="1">
      <c r="B121" s="117"/>
      <c r="C121" s="118"/>
      <c r="D121" s="119"/>
      <c r="E121" s="120"/>
      <c r="F121" s="121"/>
      <c r="G121" s="53"/>
      <c r="H121" s="122"/>
      <c r="K121" s="60"/>
    </row>
    <row r="122" spans="2:12" s="62" customFormat="1" ht="16.5" thickBot="1">
      <c r="B122" s="123"/>
      <c r="C122" s="124"/>
      <c r="D122" s="124"/>
      <c r="E122" s="125"/>
      <c r="F122" s="125"/>
      <c r="G122" s="21" t="str">
        <f>C118&amp;" SKUPAJ:"</f>
        <v>GRADBENA IN OBRTNIŠKA DELA SKUPAJ:</v>
      </c>
      <c r="H122" s="126">
        <f>SUM(H$120:H$120)</f>
        <v>0</v>
      </c>
      <c r="K122" s="60"/>
    </row>
    <row r="123" spans="2:12">
      <c r="K123" s="60"/>
      <c r="L123" s="62"/>
    </row>
    <row r="124" spans="2:12" s="62" customFormat="1">
      <c r="B124" s="104" t="s">
        <v>65</v>
      </c>
      <c r="C124" s="162" t="s">
        <v>79</v>
      </c>
      <c r="D124" s="162"/>
      <c r="E124" s="105"/>
      <c r="F124" s="106"/>
      <c r="G124" s="19"/>
      <c r="H124" s="107"/>
      <c r="J124" s="63"/>
      <c r="K124" s="60"/>
    </row>
    <row r="125" spans="2:12" s="62" customFormat="1">
      <c r="B125" s="108" t="s">
        <v>80</v>
      </c>
      <c r="C125" s="161" t="s">
        <v>88</v>
      </c>
      <c r="D125" s="161"/>
      <c r="E125" s="161"/>
      <c r="F125" s="161"/>
      <c r="G125" s="20"/>
      <c r="H125" s="109"/>
      <c r="K125" s="60"/>
    </row>
    <row r="126" spans="2:12" s="62" customFormat="1" ht="31.5">
      <c r="B126" s="110">
        <f>+COUNT($B$125:B125)+1</f>
        <v>1</v>
      </c>
      <c r="C126" s="111" t="s">
        <v>189</v>
      </c>
      <c r="D126" s="112" t="s">
        <v>190</v>
      </c>
      <c r="E126" s="69" t="s">
        <v>22</v>
      </c>
      <c r="F126" s="69">
        <v>32</v>
      </c>
      <c r="G126" s="22"/>
      <c r="H126" s="109">
        <f t="shared" ref="H126" si="22">+$F126*G126</f>
        <v>0</v>
      </c>
      <c r="J126" s="63"/>
      <c r="K126" s="60"/>
    </row>
    <row r="127" spans="2:12" s="62" customFormat="1" ht="47.25">
      <c r="B127" s="110">
        <f>+COUNT($B$125:B126)+1</f>
        <v>2</v>
      </c>
      <c r="C127" s="111" t="s">
        <v>191</v>
      </c>
      <c r="D127" s="112" t="s">
        <v>192</v>
      </c>
      <c r="E127" s="69" t="s">
        <v>22</v>
      </c>
      <c r="F127" s="69">
        <v>10</v>
      </c>
      <c r="G127" s="22"/>
      <c r="H127" s="109">
        <f t="shared" ref="H127:H142" si="23">+$F127*G127</f>
        <v>0</v>
      </c>
      <c r="J127" s="63"/>
      <c r="K127" s="60"/>
    </row>
    <row r="128" spans="2:12" s="62" customFormat="1" ht="47.25">
      <c r="B128" s="110">
        <f>+COUNT($B$125:B127)+1</f>
        <v>3</v>
      </c>
      <c r="C128" s="111" t="s">
        <v>193</v>
      </c>
      <c r="D128" s="112" t="s">
        <v>194</v>
      </c>
      <c r="E128" s="69" t="s">
        <v>22</v>
      </c>
      <c r="F128" s="69">
        <v>9</v>
      </c>
      <c r="G128" s="22"/>
      <c r="H128" s="109">
        <f t="shared" si="23"/>
        <v>0</v>
      </c>
      <c r="J128" s="63"/>
      <c r="K128" s="60"/>
    </row>
    <row r="129" spans="2:11" s="62" customFormat="1" ht="47.25">
      <c r="B129" s="110">
        <f>+COUNT($B$125:B128)+1</f>
        <v>4</v>
      </c>
      <c r="C129" s="111" t="s">
        <v>195</v>
      </c>
      <c r="D129" s="112" t="s">
        <v>196</v>
      </c>
      <c r="E129" s="69" t="s">
        <v>22</v>
      </c>
      <c r="F129" s="69">
        <v>6</v>
      </c>
      <c r="G129" s="22"/>
      <c r="H129" s="109">
        <f t="shared" si="23"/>
        <v>0</v>
      </c>
      <c r="J129" s="63"/>
      <c r="K129" s="60"/>
    </row>
    <row r="130" spans="2:11" s="62" customFormat="1" ht="47.25">
      <c r="B130" s="110">
        <f>+COUNT($B$125:B129)+1</f>
        <v>5</v>
      </c>
      <c r="C130" s="111" t="s">
        <v>197</v>
      </c>
      <c r="D130" s="112" t="s">
        <v>198</v>
      </c>
      <c r="E130" s="69" t="s">
        <v>22</v>
      </c>
      <c r="F130" s="69">
        <v>1</v>
      </c>
      <c r="G130" s="22"/>
      <c r="H130" s="109">
        <f t="shared" si="23"/>
        <v>0</v>
      </c>
      <c r="J130" s="63"/>
      <c r="K130" s="60"/>
    </row>
    <row r="131" spans="2:11" s="62" customFormat="1" ht="47.25">
      <c r="B131" s="110">
        <f>+COUNT($B$125:B130)+1</f>
        <v>6</v>
      </c>
      <c r="C131" s="111" t="s">
        <v>199</v>
      </c>
      <c r="D131" s="112" t="s">
        <v>200</v>
      </c>
      <c r="E131" s="69" t="s">
        <v>22</v>
      </c>
      <c r="F131" s="69">
        <v>5</v>
      </c>
      <c r="G131" s="22"/>
      <c r="H131" s="109">
        <f t="shared" si="23"/>
        <v>0</v>
      </c>
      <c r="J131" s="63"/>
      <c r="K131" s="60"/>
    </row>
    <row r="132" spans="2:11" s="62" customFormat="1" ht="47.25">
      <c r="B132" s="110">
        <f>+COUNT($B$125:B131)+1</f>
        <v>7</v>
      </c>
      <c r="C132" s="111" t="s">
        <v>201</v>
      </c>
      <c r="D132" s="112" t="s">
        <v>202</v>
      </c>
      <c r="E132" s="69" t="s">
        <v>22</v>
      </c>
      <c r="F132" s="69">
        <v>3</v>
      </c>
      <c r="G132" s="22"/>
      <c r="H132" s="109">
        <f t="shared" si="23"/>
        <v>0</v>
      </c>
      <c r="J132" s="63"/>
      <c r="K132" s="60"/>
    </row>
    <row r="133" spans="2:11" s="62" customFormat="1" ht="47.25">
      <c r="B133" s="110">
        <f>+COUNT($B$125:B132)+1</f>
        <v>8</v>
      </c>
      <c r="C133" s="111" t="s">
        <v>203</v>
      </c>
      <c r="D133" s="112" t="s">
        <v>204</v>
      </c>
      <c r="E133" s="69" t="s">
        <v>22</v>
      </c>
      <c r="F133" s="69">
        <v>5</v>
      </c>
      <c r="G133" s="22"/>
      <c r="H133" s="109">
        <f t="shared" si="23"/>
        <v>0</v>
      </c>
      <c r="J133" s="63"/>
      <c r="K133" s="60"/>
    </row>
    <row r="134" spans="2:11" s="62" customFormat="1" ht="63">
      <c r="B134" s="110">
        <f>+COUNT($B$125:B133)+1</f>
        <v>9</v>
      </c>
      <c r="C134" s="111" t="s">
        <v>205</v>
      </c>
      <c r="D134" s="112" t="s">
        <v>421</v>
      </c>
      <c r="E134" s="69" t="s">
        <v>22</v>
      </c>
      <c r="F134" s="69">
        <v>13</v>
      </c>
      <c r="G134" s="22"/>
      <c r="H134" s="109">
        <f t="shared" si="23"/>
        <v>0</v>
      </c>
      <c r="J134" s="63"/>
      <c r="K134" s="60"/>
    </row>
    <row r="135" spans="2:11" s="62" customFormat="1" ht="47.25">
      <c r="B135" s="110">
        <f>+COUNT($B$125:B134)+1</f>
        <v>10</v>
      </c>
      <c r="C135" s="111" t="s">
        <v>206</v>
      </c>
      <c r="D135" s="112" t="s">
        <v>420</v>
      </c>
      <c r="E135" s="69" t="s">
        <v>22</v>
      </c>
      <c r="F135" s="69">
        <v>2</v>
      </c>
      <c r="G135" s="22"/>
      <c r="H135" s="109">
        <f t="shared" si="23"/>
        <v>0</v>
      </c>
      <c r="J135" s="63"/>
      <c r="K135" s="60"/>
    </row>
    <row r="136" spans="2:11" s="62" customFormat="1" ht="63">
      <c r="B136" s="110">
        <f>+COUNT($B$125:B135)+1</f>
        <v>11</v>
      </c>
      <c r="C136" s="111" t="s">
        <v>207</v>
      </c>
      <c r="D136" s="112" t="s">
        <v>422</v>
      </c>
      <c r="E136" s="69" t="s">
        <v>22</v>
      </c>
      <c r="F136" s="69">
        <v>5</v>
      </c>
      <c r="G136" s="22"/>
      <c r="H136" s="109">
        <f t="shared" si="23"/>
        <v>0</v>
      </c>
      <c r="J136" s="63"/>
      <c r="K136" s="60"/>
    </row>
    <row r="137" spans="2:11" s="62" customFormat="1" ht="47.25">
      <c r="B137" s="110">
        <f>+COUNT($B$125:B136)+1</f>
        <v>12</v>
      </c>
      <c r="C137" s="111" t="s">
        <v>208</v>
      </c>
      <c r="D137" s="112" t="s">
        <v>202</v>
      </c>
      <c r="E137" s="69" t="s">
        <v>22</v>
      </c>
      <c r="F137" s="69">
        <v>1</v>
      </c>
      <c r="G137" s="22"/>
      <c r="H137" s="109">
        <f t="shared" si="23"/>
        <v>0</v>
      </c>
      <c r="J137" s="63"/>
      <c r="K137" s="60"/>
    </row>
    <row r="138" spans="2:11" s="62" customFormat="1" ht="31.5">
      <c r="B138" s="110">
        <f>+COUNT($B$125:B137)+1</f>
        <v>13</v>
      </c>
      <c r="C138" s="111" t="s">
        <v>209</v>
      </c>
      <c r="D138" s="112" t="s">
        <v>210</v>
      </c>
      <c r="E138" s="69" t="s">
        <v>22</v>
      </c>
      <c r="F138" s="69">
        <v>128</v>
      </c>
      <c r="G138" s="22"/>
      <c r="H138" s="109">
        <f t="shared" ref="H138" si="24">+$F138*G138</f>
        <v>0</v>
      </c>
      <c r="J138" s="63"/>
      <c r="K138" s="60"/>
    </row>
    <row r="139" spans="2:11" s="62" customFormat="1">
      <c r="B139" s="108" t="s">
        <v>81</v>
      </c>
      <c r="C139" s="161" t="s">
        <v>211</v>
      </c>
      <c r="D139" s="161"/>
      <c r="E139" s="161"/>
      <c r="F139" s="161"/>
      <c r="G139" s="20"/>
      <c r="H139" s="109"/>
      <c r="J139" s="63"/>
      <c r="K139" s="60"/>
    </row>
    <row r="140" spans="2:11" s="62" customFormat="1" ht="94.5">
      <c r="B140" s="110">
        <f>+COUNT($B$125:B139)+1</f>
        <v>14</v>
      </c>
      <c r="C140" s="111" t="s">
        <v>212</v>
      </c>
      <c r="D140" s="112" t="s">
        <v>381</v>
      </c>
      <c r="E140" s="69" t="s">
        <v>52</v>
      </c>
      <c r="F140" s="69">
        <v>743</v>
      </c>
      <c r="G140" s="22"/>
      <c r="H140" s="109">
        <f t="shared" si="23"/>
        <v>0</v>
      </c>
      <c r="J140" s="63"/>
      <c r="K140" s="60"/>
    </row>
    <row r="141" spans="2:11" s="62" customFormat="1" ht="94.5">
      <c r="B141" s="110">
        <f>+COUNT($B$125:B140)+1</f>
        <v>15</v>
      </c>
      <c r="C141" s="111" t="s">
        <v>212</v>
      </c>
      <c r="D141" s="112" t="s">
        <v>382</v>
      </c>
      <c r="E141" s="69" t="s">
        <v>52</v>
      </c>
      <c r="F141" s="69">
        <v>1257</v>
      </c>
      <c r="G141" s="22"/>
      <c r="H141" s="109">
        <f t="shared" si="23"/>
        <v>0</v>
      </c>
      <c r="J141" s="63"/>
      <c r="K141" s="60"/>
    </row>
    <row r="142" spans="2:11" s="62" customFormat="1" ht="94.5">
      <c r="B142" s="110">
        <f>+COUNT($B$125:B141)+1</f>
        <v>16</v>
      </c>
      <c r="C142" s="111" t="s">
        <v>212</v>
      </c>
      <c r="D142" s="112" t="s">
        <v>383</v>
      </c>
      <c r="E142" s="69" t="s">
        <v>52</v>
      </c>
      <c r="F142" s="69">
        <v>81</v>
      </c>
      <c r="G142" s="22"/>
      <c r="H142" s="109">
        <f t="shared" si="23"/>
        <v>0</v>
      </c>
      <c r="J142" s="63"/>
      <c r="K142" s="60"/>
    </row>
    <row r="143" spans="2:11" s="62" customFormat="1" ht="110.25">
      <c r="B143" s="110">
        <f>+COUNT($B$125:B142)+1</f>
        <v>17</v>
      </c>
      <c r="C143" s="111" t="s">
        <v>213</v>
      </c>
      <c r="D143" s="112" t="s">
        <v>384</v>
      </c>
      <c r="E143" s="69" t="s">
        <v>52</v>
      </c>
      <c r="F143" s="69">
        <v>55</v>
      </c>
      <c r="G143" s="22"/>
      <c r="H143" s="109">
        <f t="shared" ref="H143:H154" si="25">+$F143*G143</f>
        <v>0</v>
      </c>
      <c r="J143" s="63"/>
      <c r="K143" s="60"/>
    </row>
    <row r="144" spans="2:11" s="62" customFormat="1" ht="94.5">
      <c r="B144" s="110">
        <f>+COUNT($B$125:B143)+1</f>
        <v>18</v>
      </c>
      <c r="C144" s="111" t="s">
        <v>212</v>
      </c>
      <c r="D144" s="112" t="s">
        <v>423</v>
      </c>
      <c r="E144" s="69" t="s">
        <v>52</v>
      </c>
      <c r="F144" s="69">
        <v>81</v>
      </c>
      <c r="G144" s="22"/>
      <c r="H144" s="109">
        <f t="shared" si="25"/>
        <v>0</v>
      </c>
      <c r="J144" s="63"/>
      <c r="K144" s="60"/>
    </row>
    <row r="145" spans="2:11" s="62" customFormat="1" ht="31.5">
      <c r="B145" s="110">
        <f>+COUNT($B$125:B144)+1</f>
        <v>19</v>
      </c>
      <c r="C145" s="111" t="s">
        <v>214</v>
      </c>
      <c r="D145" s="112" t="s">
        <v>385</v>
      </c>
      <c r="E145" s="69" t="s">
        <v>52</v>
      </c>
      <c r="F145" s="69">
        <v>1257</v>
      </c>
      <c r="G145" s="22"/>
      <c r="H145" s="109">
        <f t="shared" si="25"/>
        <v>0</v>
      </c>
      <c r="J145" s="63"/>
      <c r="K145" s="60"/>
    </row>
    <row r="146" spans="2:11" s="62" customFormat="1" ht="31.5">
      <c r="B146" s="110">
        <f>+COUNT($B$125:B145)+1</f>
        <v>20</v>
      </c>
      <c r="C146" s="111" t="s">
        <v>214</v>
      </c>
      <c r="D146" s="112" t="s">
        <v>386</v>
      </c>
      <c r="E146" s="69" t="s">
        <v>52</v>
      </c>
      <c r="F146" s="69">
        <v>81</v>
      </c>
      <c r="G146" s="22"/>
      <c r="H146" s="109">
        <f t="shared" si="25"/>
        <v>0</v>
      </c>
      <c r="J146" s="63"/>
      <c r="K146" s="60"/>
    </row>
    <row r="147" spans="2:11" s="62" customFormat="1" ht="31.5">
      <c r="B147" s="110">
        <f>+COUNT($B$125:B146)+1</f>
        <v>21</v>
      </c>
      <c r="C147" s="111" t="s">
        <v>214</v>
      </c>
      <c r="D147" s="112" t="s">
        <v>424</v>
      </c>
      <c r="E147" s="69" t="s">
        <v>52</v>
      </c>
      <c r="F147" s="69">
        <v>81</v>
      </c>
      <c r="G147" s="22"/>
      <c r="H147" s="109">
        <f t="shared" si="25"/>
        <v>0</v>
      </c>
      <c r="J147" s="63"/>
      <c r="K147" s="60"/>
    </row>
    <row r="148" spans="2:11" s="62" customFormat="1" ht="94.5">
      <c r="B148" s="110">
        <f>+COUNT($B$125:B147)+1</f>
        <v>22</v>
      </c>
      <c r="C148" s="111" t="s">
        <v>215</v>
      </c>
      <c r="D148" s="112" t="s">
        <v>425</v>
      </c>
      <c r="E148" s="69" t="s">
        <v>23</v>
      </c>
      <c r="F148" s="69">
        <v>9</v>
      </c>
      <c r="G148" s="22"/>
      <c r="H148" s="109">
        <f t="shared" si="25"/>
        <v>0</v>
      </c>
      <c r="J148" s="63"/>
      <c r="K148" s="60"/>
    </row>
    <row r="149" spans="2:11" s="62" customFormat="1" ht="94.5">
      <c r="B149" s="110">
        <f>+COUNT($B$125:B148)+1</f>
        <v>23</v>
      </c>
      <c r="C149" s="111" t="s">
        <v>216</v>
      </c>
      <c r="D149" s="112" t="s">
        <v>426</v>
      </c>
      <c r="E149" s="69" t="s">
        <v>23</v>
      </c>
      <c r="F149" s="69">
        <v>9</v>
      </c>
      <c r="G149" s="22"/>
      <c r="H149" s="109">
        <f t="shared" si="25"/>
        <v>0</v>
      </c>
      <c r="J149" s="63"/>
      <c r="K149" s="60"/>
    </row>
    <row r="150" spans="2:11" s="62" customFormat="1">
      <c r="B150" s="108" t="s">
        <v>85</v>
      </c>
      <c r="C150" s="161" t="s">
        <v>89</v>
      </c>
      <c r="D150" s="161"/>
      <c r="E150" s="161"/>
      <c r="F150" s="161"/>
      <c r="G150" s="20"/>
      <c r="H150" s="109"/>
      <c r="J150" s="63"/>
      <c r="K150" s="60"/>
    </row>
    <row r="151" spans="2:11" s="62" customFormat="1" ht="63">
      <c r="B151" s="110">
        <f>+COUNT($B$125:B150)+1</f>
        <v>24</v>
      </c>
      <c r="C151" s="111" t="s">
        <v>217</v>
      </c>
      <c r="D151" s="112" t="s">
        <v>387</v>
      </c>
      <c r="E151" s="147" t="s">
        <v>22</v>
      </c>
      <c r="F151" s="69">
        <v>272</v>
      </c>
      <c r="G151" s="22"/>
      <c r="H151" s="109">
        <f t="shared" si="25"/>
        <v>0</v>
      </c>
      <c r="J151" s="63"/>
      <c r="K151" s="60"/>
    </row>
    <row r="152" spans="2:11" s="62" customFormat="1" ht="31.5">
      <c r="B152" s="110">
        <f>+COUNT($B$125:B151)+1</f>
        <v>25</v>
      </c>
      <c r="C152" s="111" t="s">
        <v>427</v>
      </c>
      <c r="D152" s="112" t="s">
        <v>428</v>
      </c>
      <c r="E152" s="69" t="s">
        <v>22</v>
      </c>
      <c r="F152" s="69">
        <v>1</v>
      </c>
      <c r="G152" s="22"/>
      <c r="H152" s="109">
        <f t="shared" ref="H152" si="26">+$F152*G152</f>
        <v>0</v>
      </c>
      <c r="J152" s="63"/>
      <c r="K152" s="60"/>
    </row>
    <row r="153" spans="2:11" s="62" customFormat="1">
      <c r="B153" s="108" t="s">
        <v>218</v>
      </c>
      <c r="C153" s="161" t="s">
        <v>110</v>
      </c>
      <c r="D153" s="161"/>
      <c r="E153" s="161"/>
      <c r="F153" s="161"/>
      <c r="G153" s="20"/>
      <c r="H153" s="109"/>
      <c r="J153" s="63"/>
      <c r="K153" s="60"/>
    </row>
    <row r="154" spans="2:11" s="62" customFormat="1" ht="53.25" customHeight="1">
      <c r="B154" s="110">
        <f>+COUNT($B$125:B153)+1</f>
        <v>26</v>
      </c>
      <c r="C154" s="111" t="s">
        <v>219</v>
      </c>
      <c r="D154" s="130" t="s">
        <v>430</v>
      </c>
      <c r="E154" s="69" t="s">
        <v>52</v>
      </c>
      <c r="F154" s="69">
        <v>575</v>
      </c>
      <c r="G154" s="22"/>
      <c r="H154" s="109">
        <f t="shared" si="25"/>
        <v>0</v>
      </c>
      <c r="J154" s="63"/>
      <c r="K154" s="60"/>
    </row>
    <row r="155" spans="2:11" s="62" customFormat="1" ht="15.75" customHeight="1">
      <c r="B155" s="117"/>
      <c r="C155" s="118"/>
      <c r="D155" s="119"/>
      <c r="E155" s="120"/>
      <c r="F155" s="121"/>
      <c r="G155" s="53"/>
      <c r="H155" s="122"/>
      <c r="K155" s="60"/>
    </row>
    <row r="156" spans="2:11" s="62" customFormat="1" ht="16.5" thickBot="1">
      <c r="B156" s="123"/>
      <c r="C156" s="124"/>
      <c r="D156" s="124"/>
      <c r="E156" s="125"/>
      <c r="F156" s="125"/>
      <c r="G156" s="21" t="str">
        <f>C124&amp;" SKUPAJ:"</f>
        <v>OPREMA CEST SKUPAJ:</v>
      </c>
      <c r="H156" s="126">
        <f>SUM(H$126:H$154)</f>
        <v>0</v>
      </c>
      <c r="K156" s="60"/>
    </row>
  </sheetData>
  <mergeCells count="30">
    <mergeCell ref="C125:F125"/>
    <mergeCell ref="C73:F73"/>
    <mergeCell ref="C24:D24"/>
    <mergeCell ref="C25:F25"/>
    <mergeCell ref="C29:F29"/>
    <mergeCell ref="C48:D48"/>
    <mergeCell ref="C49:F49"/>
    <mergeCell ref="C72:D72"/>
    <mergeCell ref="C42:F42"/>
    <mergeCell ref="C53:F53"/>
    <mergeCell ref="C55:F55"/>
    <mergeCell ref="C57:F57"/>
    <mergeCell ref="C60:F60"/>
    <mergeCell ref="C64:F64"/>
    <mergeCell ref="C150:F150"/>
    <mergeCell ref="C153:F153"/>
    <mergeCell ref="C77:F77"/>
    <mergeCell ref="C92:F92"/>
    <mergeCell ref="C97:F97"/>
    <mergeCell ref="C104:F104"/>
    <mergeCell ref="C139:F139"/>
    <mergeCell ref="C81:F81"/>
    <mergeCell ref="C84:F84"/>
    <mergeCell ref="C89:D89"/>
    <mergeCell ref="C90:F90"/>
    <mergeCell ref="C118:D118"/>
    <mergeCell ref="C119:F119"/>
    <mergeCell ref="C95:F95"/>
    <mergeCell ref="C113:F113"/>
    <mergeCell ref="C124:D1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rowBreaks count="2" manualBreakCount="2">
    <brk id="98" min="1" max="7" man="1"/>
    <brk id="122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9C"/>
  </sheetPr>
  <dimension ref="B1:K77"/>
  <sheetViews>
    <sheetView view="pageBreakPreview" topLeftCell="A66" zoomScale="85" zoomScaleNormal="100" zoomScaleSheetLayoutView="85" workbookViewId="0">
      <selection activeCell="H77" sqref="H77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53</v>
      </c>
      <c r="C1" s="59" t="str">
        <f ca="1">MID(CELL("filename",A1),FIND("]",CELL("filename",A1))+1,255)</f>
        <v>KOLESARSKA STEZA</v>
      </c>
    </row>
    <row r="3" spans="2:10">
      <c r="B3" s="64" t="s">
        <v>13</v>
      </c>
    </row>
    <row r="4" spans="2:10">
      <c r="B4" s="66" t="str">
        <f ca="1">"REKAPITULACIJA "&amp;C1</f>
        <v>REKAPITULACIJA KOLESARSKA STEZA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VLOOKUP(B6,$B$16:$H$9833,2,FALSE)</f>
        <v>PREDDELA</v>
      </c>
      <c r="E6" s="79"/>
      <c r="F6" s="61"/>
      <c r="H6" s="80">
        <f>VLOOKUP($D6&amp;" SKUPAJ:",$G$17:H$9924,2,FALSE)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VLOOKUP(B8,$B$16:$H$9833,2,FALSE)</f>
        <v>ZEMELJSKA DELA</v>
      </c>
      <c r="E8" s="79"/>
      <c r="F8" s="61"/>
      <c r="H8" s="80">
        <f>VLOOKUP($D8&amp;" SKUPAJ:",$G$17:H$9924,2,FALSE)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VLOOKUP(B10,$B$16:$H$9833,2,FALSE)</f>
        <v>VOZIŠČE KONSTRUKCIJE</v>
      </c>
      <c r="E10" s="79"/>
      <c r="F10" s="61"/>
      <c r="H10" s="80">
        <f>VLOOKUP($D10&amp;" SKUPAJ:",$G$17:H$9924,2,FALSE)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65</v>
      </c>
      <c r="D12" s="78" t="str">
        <f>VLOOKUP(B12,$B$16:$H$9833,2,FALSE)</f>
        <v>OPREMA CEST</v>
      </c>
      <c r="E12" s="79"/>
      <c r="F12" s="61"/>
      <c r="H12" s="80">
        <f>VLOOKUP($D12&amp;" SKUPAJ:",$G$17:H$9924,2,FALSE)</f>
        <v>0</v>
      </c>
    </row>
    <row r="13" spans="2:10" s="62" customFormat="1" ht="16.5" thickBot="1">
      <c r="B13" s="87"/>
      <c r="C13" s="88"/>
      <c r="D13" s="89"/>
      <c r="E13" s="90"/>
      <c r="F13" s="91"/>
      <c r="G13" s="16"/>
      <c r="H13" s="92"/>
    </row>
    <row r="14" spans="2:10" s="62" customFormat="1" ht="16.5" thickTop="1">
      <c r="B14" s="93"/>
      <c r="C14" s="94"/>
      <c r="D14" s="95"/>
      <c r="E14" s="96"/>
      <c r="F14" s="97"/>
      <c r="G14" s="17" t="str">
        <f ca="1">"SKUPAJ "&amp;C1&amp;" (BREZ DDV):"</f>
        <v>SKUPAJ KOLESARSKA STEZA (BREZ DDV):</v>
      </c>
      <c r="H14" s="98">
        <f>SUM(H6:H12)</f>
        <v>0</v>
      </c>
    </row>
    <row r="16" spans="2:10" s="62" customFormat="1" ht="16.5" thickBot="1">
      <c r="B16" s="99" t="s">
        <v>0</v>
      </c>
      <c r="C16" s="100" t="s">
        <v>1</v>
      </c>
      <c r="D16" s="101" t="s">
        <v>2</v>
      </c>
      <c r="E16" s="102" t="s">
        <v>3</v>
      </c>
      <c r="F16" s="102" t="s">
        <v>4</v>
      </c>
      <c r="G16" s="18" t="s">
        <v>5</v>
      </c>
      <c r="H16" s="102" t="s">
        <v>6</v>
      </c>
    </row>
    <row r="18" spans="2:11">
      <c r="B18" s="103"/>
      <c r="C18" s="103"/>
      <c r="D18" s="103"/>
      <c r="E18" s="103"/>
      <c r="F18" s="103"/>
      <c r="G18" s="55"/>
      <c r="H18" s="103"/>
    </row>
    <row r="20" spans="2:11" s="62" customFormat="1">
      <c r="B20" s="104" t="s">
        <v>46</v>
      </c>
      <c r="C20" s="162" t="s">
        <v>82</v>
      </c>
      <c r="D20" s="162"/>
      <c r="E20" s="105"/>
      <c r="F20" s="106"/>
      <c r="G20" s="19"/>
      <c r="H20" s="107"/>
    </row>
    <row r="21" spans="2:11" s="62" customFormat="1">
      <c r="B21" s="108" t="s">
        <v>63</v>
      </c>
      <c r="C21" s="161" t="s">
        <v>95</v>
      </c>
      <c r="D21" s="161"/>
      <c r="E21" s="161"/>
      <c r="F21" s="161"/>
      <c r="G21" s="20"/>
      <c r="H21" s="109"/>
    </row>
    <row r="22" spans="2:11" s="62" customFormat="1" ht="31.5">
      <c r="B22" s="110">
        <f>+COUNT($B$21:B21)+1</f>
        <v>1</v>
      </c>
      <c r="C22" s="111" t="s">
        <v>120</v>
      </c>
      <c r="D22" s="112" t="s">
        <v>121</v>
      </c>
      <c r="E22" s="69" t="s">
        <v>122</v>
      </c>
      <c r="F22" s="69">
        <v>2.2000000000000002</v>
      </c>
      <c r="G22" s="22"/>
      <c r="H22" s="109">
        <f>+$F22*G22</f>
        <v>0</v>
      </c>
      <c r="K22" s="60"/>
    </row>
    <row r="23" spans="2:11" s="62" customFormat="1" ht="31.5">
      <c r="B23" s="110">
        <f>+COUNT($B$21:B22)+1</f>
        <v>2</v>
      </c>
      <c r="C23" s="111" t="s">
        <v>222</v>
      </c>
      <c r="D23" s="112" t="s">
        <v>124</v>
      </c>
      <c r="E23" s="69" t="s">
        <v>22</v>
      </c>
      <c r="F23" s="69">
        <v>107</v>
      </c>
      <c r="G23" s="22"/>
      <c r="H23" s="109">
        <f t="shared" ref="H23" si="0">+$F23*G23</f>
        <v>0</v>
      </c>
      <c r="K23" s="60"/>
    </row>
    <row r="24" spans="2:11" s="62" customFormat="1" ht="31.5">
      <c r="B24" s="110">
        <f>+COUNT($B$21:B23)+1</f>
        <v>3</v>
      </c>
      <c r="C24" s="111" t="s">
        <v>125</v>
      </c>
      <c r="D24" s="112" t="s">
        <v>126</v>
      </c>
      <c r="E24" s="69" t="s">
        <v>122</v>
      </c>
      <c r="F24" s="69">
        <v>2.2000000000000002</v>
      </c>
      <c r="G24" s="22"/>
      <c r="H24" s="109">
        <f t="shared" ref="H24:H25" si="1">+$F24*G24</f>
        <v>0</v>
      </c>
      <c r="K24" s="60"/>
    </row>
    <row r="25" spans="2:11" s="62" customFormat="1" ht="31.5">
      <c r="B25" s="110">
        <f>+COUNT($B$21:B24)+1</f>
        <v>4</v>
      </c>
      <c r="C25" s="111" t="s">
        <v>223</v>
      </c>
      <c r="D25" s="112" t="s">
        <v>224</v>
      </c>
      <c r="E25" s="69" t="s">
        <v>122</v>
      </c>
      <c r="F25" s="69">
        <v>2.2000000000000002</v>
      </c>
      <c r="G25" s="22"/>
      <c r="H25" s="109">
        <f t="shared" si="1"/>
        <v>0</v>
      </c>
      <c r="K25" s="60"/>
    </row>
    <row r="26" spans="2:11" s="62" customFormat="1">
      <c r="B26" s="108" t="s">
        <v>64</v>
      </c>
      <c r="C26" s="161" t="s">
        <v>101</v>
      </c>
      <c r="D26" s="161"/>
      <c r="E26" s="161"/>
      <c r="F26" s="161"/>
      <c r="G26" s="20"/>
      <c r="H26" s="109"/>
    </row>
    <row r="27" spans="2:11" s="62" customFormat="1" ht="63">
      <c r="B27" s="110">
        <f>+COUNT($B$21:B26)+1</f>
        <v>5</v>
      </c>
      <c r="C27" s="111" t="s">
        <v>127</v>
      </c>
      <c r="D27" s="130" t="s">
        <v>447</v>
      </c>
      <c r="E27" s="69" t="s">
        <v>23</v>
      </c>
      <c r="F27" s="69">
        <v>5113</v>
      </c>
      <c r="G27" s="22"/>
      <c r="H27" s="109">
        <f t="shared" ref="H27" si="2">+$F27*G27</f>
        <v>0</v>
      </c>
      <c r="K27" s="60"/>
    </row>
    <row r="28" spans="2:11" s="62" customFormat="1" ht="15.75" customHeight="1">
      <c r="B28" s="117"/>
      <c r="C28" s="118"/>
      <c r="D28" s="119"/>
      <c r="E28" s="120"/>
      <c r="F28" s="121"/>
      <c r="G28" s="53"/>
      <c r="H28" s="122"/>
    </row>
    <row r="29" spans="2:11" s="62" customFormat="1" ht="16.5" thickBot="1">
      <c r="B29" s="123"/>
      <c r="C29" s="124"/>
      <c r="D29" s="124"/>
      <c r="E29" s="125"/>
      <c r="F29" s="125"/>
      <c r="G29" s="21" t="str">
        <f>C20&amp;" SKUPAJ:"</f>
        <v>PREDDELA SKUPAJ:</v>
      </c>
      <c r="H29" s="126">
        <f>SUM(H$22:H$27)</f>
        <v>0</v>
      </c>
    </row>
    <row r="30" spans="2:11" s="62" customFormat="1">
      <c r="B30" s="117"/>
      <c r="C30" s="118"/>
      <c r="D30" s="119"/>
      <c r="E30" s="120"/>
      <c r="F30" s="121"/>
      <c r="G30" s="53"/>
      <c r="H30" s="122"/>
    </row>
    <row r="31" spans="2:11" s="62" customFormat="1">
      <c r="B31" s="104" t="s">
        <v>47</v>
      </c>
      <c r="C31" s="162" t="s">
        <v>138</v>
      </c>
      <c r="D31" s="162"/>
      <c r="E31" s="105"/>
      <c r="F31" s="106"/>
      <c r="G31" s="19"/>
      <c r="H31" s="107"/>
    </row>
    <row r="32" spans="2:11" s="62" customFormat="1">
      <c r="B32" s="108" t="s">
        <v>68</v>
      </c>
      <c r="C32" s="161" t="s">
        <v>93</v>
      </c>
      <c r="D32" s="161"/>
      <c r="E32" s="161"/>
      <c r="F32" s="161"/>
      <c r="G32" s="20"/>
      <c r="H32" s="109"/>
    </row>
    <row r="33" spans="2:11" s="62" customFormat="1" ht="31.5">
      <c r="B33" s="110">
        <f>+COUNT($B$32:B32)+1</f>
        <v>1</v>
      </c>
      <c r="C33" s="111" t="s">
        <v>225</v>
      </c>
      <c r="D33" s="112" t="s">
        <v>226</v>
      </c>
      <c r="E33" s="69" t="s">
        <v>24</v>
      </c>
      <c r="F33" s="69">
        <v>268</v>
      </c>
      <c r="G33" s="22"/>
      <c r="H33" s="109">
        <f t="shared" ref="H33:H34" si="3">+$F33*G33</f>
        <v>0</v>
      </c>
    </row>
    <row r="34" spans="2:11" s="62" customFormat="1" ht="31.5">
      <c r="B34" s="110">
        <f>+COUNT($B$32:B33)+1</f>
        <v>2</v>
      </c>
      <c r="C34" s="111" t="s">
        <v>139</v>
      </c>
      <c r="D34" s="112" t="s">
        <v>388</v>
      </c>
      <c r="E34" s="69" t="s">
        <v>24</v>
      </c>
      <c r="F34" s="69">
        <v>20462</v>
      </c>
      <c r="G34" s="22"/>
      <c r="H34" s="109">
        <f t="shared" si="3"/>
        <v>0</v>
      </c>
    </row>
    <row r="35" spans="2:11" s="62" customFormat="1" ht="15.75" customHeight="1">
      <c r="B35" s="108" t="s">
        <v>69</v>
      </c>
      <c r="C35" s="161" t="s">
        <v>102</v>
      </c>
      <c r="D35" s="161"/>
      <c r="E35" s="161"/>
      <c r="F35" s="161"/>
      <c r="G35" s="20"/>
      <c r="H35" s="109"/>
    </row>
    <row r="36" spans="2:11" s="62" customFormat="1" ht="31.5">
      <c r="B36" s="110">
        <f>+COUNT($B$32:B35)+1</f>
        <v>3</v>
      </c>
      <c r="C36" s="111" t="s">
        <v>142</v>
      </c>
      <c r="D36" s="112" t="s">
        <v>143</v>
      </c>
      <c r="E36" s="69" t="s">
        <v>23</v>
      </c>
      <c r="F36" s="69">
        <v>9187</v>
      </c>
      <c r="G36" s="22"/>
      <c r="H36" s="109">
        <f t="shared" ref="H36" si="4">+$F36*G36</f>
        <v>0</v>
      </c>
    </row>
    <row r="37" spans="2:11" s="62" customFormat="1">
      <c r="B37" s="108" t="s">
        <v>144</v>
      </c>
      <c r="C37" s="161" t="s">
        <v>145</v>
      </c>
      <c r="D37" s="161"/>
      <c r="E37" s="161"/>
      <c r="F37" s="161"/>
      <c r="G37" s="20"/>
      <c r="H37" s="109"/>
    </row>
    <row r="38" spans="2:11" s="62" customFormat="1" ht="31.5">
      <c r="B38" s="110">
        <f>+COUNT($B$32:B37)+1</f>
        <v>4</v>
      </c>
      <c r="C38" s="111" t="s">
        <v>146</v>
      </c>
      <c r="D38" s="112" t="s">
        <v>147</v>
      </c>
      <c r="E38" s="69" t="s">
        <v>23</v>
      </c>
      <c r="F38" s="69">
        <v>1813</v>
      </c>
      <c r="G38" s="22"/>
      <c r="H38" s="109">
        <f t="shared" ref="H38" si="5">+$F38*G38</f>
        <v>0</v>
      </c>
    </row>
    <row r="39" spans="2:11" s="62" customFormat="1">
      <c r="B39" s="108" t="s">
        <v>70</v>
      </c>
      <c r="C39" s="161" t="s">
        <v>148</v>
      </c>
      <c r="D39" s="161"/>
      <c r="E39" s="161"/>
      <c r="F39" s="161"/>
      <c r="G39" s="20"/>
      <c r="H39" s="109"/>
    </row>
    <row r="40" spans="2:11" s="62" customFormat="1" ht="47.25">
      <c r="B40" s="110">
        <f>+COUNT($B$32:B39)+1</f>
        <v>5</v>
      </c>
      <c r="C40" s="111" t="s">
        <v>227</v>
      </c>
      <c r="D40" s="112" t="s">
        <v>389</v>
      </c>
      <c r="E40" s="69" t="s">
        <v>24</v>
      </c>
      <c r="F40" s="69">
        <v>2529</v>
      </c>
      <c r="G40" s="22"/>
      <c r="H40" s="109">
        <f t="shared" ref="H40:H41" si="6">+$F40*G40</f>
        <v>0</v>
      </c>
    </row>
    <row r="41" spans="2:11" s="62" customFormat="1" ht="47.25">
      <c r="B41" s="110">
        <f>+COUNT($B$32:B40)+1</f>
        <v>6</v>
      </c>
      <c r="C41" s="111" t="s">
        <v>150</v>
      </c>
      <c r="D41" s="112" t="s">
        <v>390</v>
      </c>
      <c r="E41" s="69" t="s">
        <v>24</v>
      </c>
      <c r="F41" s="69">
        <v>441</v>
      </c>
      <c r="G41" s="22"/>
      <c r="H41" s="109">
        <f t="shared" si="6"/>
        <v>0</v>
      </c>
    </row>
    <row r="42" spans="2:11" s="62" customFormat="1" ht="15.75" customHeight="1">
      <c r="B42" s="108" t="s">
        <v>71</v>
      </c>
      <c r="C42" s="161" t="s">
        <v>103</v>
      </c>
      <c r="D42" s="161"/>
      <c r="E42" s="161"/>
      <c r="F42" s="161"/>
      <c r="G42" s="20"/>
      <c r="H42" s="109"/>
    </row>
    <row r="43" spans="2:11" s="62" customFormat="1">
      <c r="B43" s="110">
        <f>+COUNT($B$32:B42)+1</f>
        <v>7</v>
      </c>
      <c r="C43" s="111" t="s">
        <v>228</v>
      </c>
      <c r="D43" s="112" t="s">
        <v>229</v>
      </c>
      <c r="E43" s="69" t="s">
        <v>23</v>
      </c>
      <c r="F43" s="69">
        <v>9940</v>
      </c>
      <c r="G43" s="22"/>
      <c r="H43" s="109">
        <f t="shared" ref="H43" si="7">+$F43*G43</f>
        <v>0</v>
      </c>
    </row>
    <row r="44" spans="2:11" s="62" customFormat="1" ht="18.75" customHeight="1">
      <c r="B44" s="108" t="s">
        <v>72</v>
      </c>
      <c r="C44" s="161" t="s">
        <v>94</v>
      </c>
      <c r="D44" s="161"/>
      <c r="E44" s="161"/>
      <c r="F44" s="161"/>
      <c r="G44" s="145"/>
      <c r="H44" s="132"/>
      <c r="K44" s="60"/>
    </row>
    <row r="45" spans="2:11" s="62" customFormat="1" ht="32.25" customHeight="1">
      <c r="B45" s="110">
        <f>+COUNT($B$32:B44)+1</f>
        <v>8</v>
      </c>
      <c r="C45" s="146" t="s">
        <v>155</v>
      </c>
      <c r="D45" s="130" t="s">
        <v>435</v>
      </c>
      <c r="E45" s="69" t="s">
        <v>113</v>
      </c>
      <c r="F45" s="69">
        <v>34411.800000000003</v>
      </c>
      <c r="G45" s="22"/>
      <c r="H45" s="109">
        <f t="shared" ref="H45:H47" si="8">+$F45*G45</f>
        <v>0</v>
      </c>
      <c r="K45" s="60"/>
    </row>
    <row r="46" spans="2:11" s="62" customFormat="1" ht="31.5">
      <c r="B46" s="110">
        <f>+COUNT($B$32:B45)+1</f>
        <v>9</v>
      </c>
      <c r="C46" s="146" t="s">
        <v>156</v>
      </c>
      <c r="D46" s="130" t="s">
        <v>437</v>
      </c>
      <c r="E46" s="69" t="s">
        <v>24</v>
      </c>
      <c r="F46" s="69">
        <v>268</v>
      </c>
      <c r="G46" s="22"/>
      <c r="H46" s="109">
        <f>+$F46*G46</f>
        <v>0</v>
      </c>
      <c r="J46" s="60"/>
      <c r="K46" s="60"/>
    </row>
    <row r="47" spans="2:11" s="62" customFormat="1" ht="32.25" customHeight="1">
      <c r="B47" s="110">
        <f>+COUNT($B$32:B46)+1</f>
        <v>10</v>
      </c>
      <c r="C47" s="146" t="s">
        <v>157</v>
      </c>
      <c r="D47" s="130" t="s">
        <v>436</v>
      </c>
      <c r="E47" s="69" t="s">
        <v>113</v>
      </c>
      <c r="F47" s="69">
        <v>34411.800000000003</v>
      </c>
      <c r="G47" s="22"/>
      <c r="H47" s="109">
        <f t="shared" si="8"/>
        <v>0</v>
      </c>
      <c r="K47" s="60"/>
    </row>
    <row r="48" spans="2:11" s="62" customFormat="1" ht="15.75" customHeight="1">
      <c r="B48" s="117"/>
      <c r="C48" s="118"/>
      <c r="D48" s="119"/>
      <c r="E48" s="120"/>
      <c r="F48" s="121"/>
      <c r="G48" s="53"/>
      <c r="H48" s="122"/>
    </row>
    <row r="49" spans="2:10" s="62" customFormat="1" ht="16.5" thickBot="1">
      <c r="B49" s="123"/>
      <c r="C49" s="124"/>
      <c r="D49" s="124"/>
      <c r="E49" s="125"/>
      <c r="F49" s="125"/>
      <c r="G49" s="21" t="str">
        <f>C31&amp;" SKUPAJ:"</f>
        <v>ZEMELJSKA DELA SKUPAJ:</v>
      </c>
      <c r="H49" s="126">
        <f>SUM(H$33:H$48)</f>
        <v>0</v>
      </c>
    </row>
    <row r="50" spans="2:10" s="62" customFormat="1">
      <c r="B50" s="127"/>
      <c r="C50" s="118"/>
      <c r="D50" s="128"/>
      <c r="E50" s="129"/>
      <c r="F50" s="121"/>
      <c r="G50" s="53"/>
      <c r="H50" s="122"/>
      <c r="J50" s="63"/>
    </row>
    <row r="51" spans="2:10" s="62" customFormat="1" ht="15.75" customHeight="1">
      <c r="B51" s="104" t="s">
        <v>44</v>
      </c>
      <c r="C51" s="162" t="s">
        <v>73</v>
      </c>
      <c r="D51" s="162"/>
      <c r="E51" s="105"/>
      <c r="F51" s="106"/>
      <c r="G51" s="19"/>
      <c r="H51" s="107"/>
      <c r="J51" s="63"/>
    </row>
    <row r="52" spans="2:10" s="62" customFormat="1">
      <c r="B52" s="108" t="s">
        <v>74</v>
      </c>
      <c r="C52" s="161" t="s">
        <v>75</v>
      </c>
      <c r="D52" s="161"/>
      <c r="E52" s="161"/>
      <c r="F52" s="161"/>
      <c r="G52" s="20"/>
      <c r="H52" s="109"/>
    </row>
    <row r="53" spans="2:10" s="62" customFormat="1" ht="47.25">
      <c r="B53" s="110">
        <f>+COUNT($B52:B$52)+1</f>
        <v>1</v>
      </c>
      <c r="C53" s="111" t="s">
        <v>158</v>
      </c>
      <c r="D53" s="112" t="s">
        <v>391</v>
      </c>
      <c r="E53" s="69" t="s">
        <v>24</v>
      </c>
      <c r="F53" s="69">
        <v>1504</v>
      </c>
      <c r="G53" s="22"/>
      <c r="H53" s="109">
        <f>+$F53*G53</f>
        <v>0</v>
      </c>
      <c r="J53" s="63"/>
    </row>
    <row r="54" spans="2:10" s="62" customFormat="1">
      <c r="B54" s="108" t="s">
        <v>163</v>
      </c>
      <c r="C54" s="161" t="s">
        <v>164</v>
      </c>
      <c r="D54" s="161"/>
      <c r="E54" s="161"/>
      <c r="F54" s="161"/>
      <c r="G54" s="20"/>
      <c r="H54" s="109"/>
      <c r="J54" s="63"/>
    </row>
    <row r="55" spans="2:10" s="62" customFormat="1" ht="31.5">
      <c r="B55" s="110">
        <f>+COUNT($B$52:B54)+1</f>
        <v>2</v>
      </c>
      <c r="C55" s="111" t="s">
        <v>165</v>
      </c>
      <c r="D55" s="112" t="s">
        <v>166</v>
      </c>
      <c r="E55" s="69" t="s">
        <v>23</v>
      </c>
      <c r="F55" s="69">
        <v>5720</v>
      </c>
      <c r="G55" s="22"/>
      <c r="H55" s="109">
        <f t="shared" ref="H55" si="9">+$F55*G55</f>
        <v>0</v>
      </c>
      <c r="J55" s="63"/>
    </row>
    <row r="56" spans="2:10" s="62" customFormat="1">
      <c r="B56" s="108" t="s">
        <v>76</v>
      </c>
      <c r="C56" s="161" t="s">
        <v>170</v>
      </c>
      <c r="D56" s="161"/>
      <c r="E56" s="161"/>
      <c r="F56" s="161"/>
      <c r="G56" s="20"/>
      <c r="H56" s="109"/>
      <c r="J56" s="63"/>
    </row>
    <row r="57" spans="2:10" s="62" customFormat="1" ht="31.5">
      <c r="B57" s="110">
        <f>+COUNT($B$52:B56)+1</f>
        <v>3</v>
      </c>
      <c r="C57" s="111" t="s">
        <v>173</v>
      </c>
      <c r="D57" s="112" t="s">
        <v>230</v>
      </c>
      <c r="E57" s="69" t="s">
        <v>52</v>
      </c>
      <c r="F57" s="69">
        <v>15</v>
      </c>
      <c r="G57" s="22"/>
      <c r="H57" s="109">
        <f t="shared" ref="H57" si="10">+$F57*G57</f>
        <v>0</v>
      </c>
      <c r="J57" s="63"/>
    </row>
    <row r="58" spans="2:10" s="62" customFormat="1" ht="31.5">
      <c r="B58" s="110">
        <f>+COUNT($B$52:B57)+1</f>
        <v>4</v>
      </c>
      <c r="C58" s="111" t="s">
        <v>231</v>
      </c>
      <c r="D58" s="112" t="s">
        <v>174</v>
      </c>
      <c r="E58" s="69" t="s">
        <v>52</v>
      </c>
      <c r="F58" s="69">
        <v>40</v>
      </c>
      <c r="G58" s="22"/>
      <c r="H58" s="109">
        <f t="shared" ref="H58:H60" si="11">+$F58*G58</f>
        <v>0</v>
      </c>
      <c r="J58" s="63"/>
    </row>
    <row r="59" spans="2:10" s="62" customFormat="1">
      <c r="B59" s="108" t="s">
        <v>77</v>
      </c>
      <c r="C59" s="161" t="s">
        <v>78</v>
      </c>
      <c r="D59" s="161"/>
      <c r="E59" s="161"/>
      <c r="F59" s="161"/>
      <c r="G59" s="20"/>
      <c r="H59" s="109"/>
      <c r="J59" s="63"/>
    </row>
    <row r="60" spans="2:10" s="62" customFormat="1">
      <c r="B60" s="110">
        <f>+COUNT($B$52:B59)+1</f>
        <v>5</v>
      </c>
      <c r="C60" s="111" t="s">
        <v>232</v>
      </c>
      <c r="D60" s="112" t="s">
        <v>233</v>
      </c>
      <c r="E60" s="69" t="s">
        <v>24</v>
      </c>
      <c r="F60" s="69">
        <v>210</v>
      </c>
      <c r="G60" s="22"/>
      <c r="H60" s="109">
        <f t="shared" si="11"/>
        <v>0</v>
      </c>
      <c r="J60" s="63"/>
    </row>
    <row r="61" spans="2:10" s="62" customFormat="1" ht="15.75" customHeight="1">
      <c r="B61" s="117"/>
      <c r="C61" s="118"/>
      <c r="D61" s="119"/>
      <c r="E61" s="120"/>
      <c r="F61" s="121"/>
      <c r="G61" s="53"/>
      <c r="H61" s="122"/>
    </row>
    <row r="62" spans="2:10" s="62" customFormat="1" ht="16.5" thickBot="1">
      <c r="B62" s="123"/>
      <c r="C62" s="124"/>
      <c r="D62" s="124"/>
      <c r="E62" s="125"/>
      <c r="F62" s="125"/>
      <c r="G62" s="21" t="str">
        <f>C51&amp;" SKUPAJ:"</f>
        <v>VOZIŠČE KONSTRUKCIJE SKUPAJ:</v>
      </c>
      <c r="H62" s="126">
        <f>SUM(H$53:H$60)</f>
        <v>0</v>
      </c>
    </row>
    <row r="63" spans="2:10" s="62" customFormat="1">
      <c r="B63" s="127"/>
      <c r="C63" s="118"/>
      <c r="D63" s="128"/>
      <c r="E63" s="129"/>
      <c r="F63" s="121"/>
      <c r="G63" s="53"/>
      <c r="H63" s="122"/>
      <c r="J63" s="63"/>
    </row>
    <row r="64" spans="2:10" s="62" customFormat="1">
      <c r="B64" s="104" t="s">
        <v>65</v>
      </c>
      <c r="C64" s="162" t="s">
        <v>79</v>
      </c>
      <c r="D64" s="162"/>
      <c r="E64" s="105"/>
      <c r="F64" s="106"/>
      <c r="G64" s="19"/>
      <c r="H64" s="107"/>
      <c r="J64" s="63"/>
    </row>
    <row r="65" spans="2:10" s="62" customFormat="1">
      <c r="B65" s="108" t="s">
        <v>80</v>
      </c>
      <c r="C65" s="161" t="s">
        <v>88</v>
      </c>
      <c r="D65" s="161"/>
      <c r="E65" s="161"/>
      <c r="F65" s="161"/>
      <c r="G65" s="20"/>
      <c r="H65" s="109"/>
    </row>
    <row r="66" spans="2:10" s="62" customFormat="1" ht="31.5">
      <c r="B66" s="110">
        <f>+COUNT($B$65:B65)+1</f>
        <v>1</v>
      </c>
      <c r="C66" s="111" t="s">
        <v>234</v>
      </c>
      <c r="D66" s="112" t="s">
        <v>190</v>
      </c>
      <c r="E66" s="69" t="s">
        <v>22</v>
      </c>
      <c r="F66" s="69">
        <v>2</v>
      </c>
      <c r="G66" s="22"/>
      <c r="H66" s="109">
        <f t="shared" ref="H66:H75" si="12">+$F66*G66</f>
        <v>0</v>
      </c>
      <c r="J66" s="63"/>
    </row>
    <row r="67" spans="2:10" s="62" customFormat="1" ht="47.25">
      <c r="B67" s="110">
        <f>+COUNT($B$65:B66)+1</f>
        <v>2</v>
      </c>
      <c r="C67" s="111" t="s">
        <v>235</v>
      </c>
      <c r="D67" s="112" t="s">
        <v>236</v>
      </c>
      <c r="E67" s="69" t="s">
        <v>22</v>
      </c>
      <c r="F67" s="69">
        <v>4</v>
      </c>
      <c r="G67" s="22"/>
      <c r="H67" s="109">
        <f t="shared" si="12"/>
        <v>0</v>
      </c>
      <c r="J67" s="63"/>
    </row>
    <row r="68" spans="2:10" s="62" customFormat="1" ht="47.25">
      <c r="B68" s="110">
        <f>+COUNT($B$65:B67)+1</f>
        <v>3</v>
      </c>
      <c r="C68" s="111" t="s">
        <v>203</v>
      </c>
      <c r="D68" s="112" t="s">
        <v>204</v>
      </c>
      <c r="E68" s="69" t="s">
        <v>22</v>
      </c>
      <c r="F68" s="69">
        <v>3</v>
      </c>
      <c r="G68" s="22"/>
      <c r="H68" s="109">
        <f t="shared" si="12"/>
        <v>0</v>
      </c>
      <c r="J68" s="63"/>
    </row>
    <row r="69" spans="2:10" s="62" customFormat="1" ht="63">
      <c r="B69" s="110">
        <f>+COUNT($B$65:B68)+1</f>
        <v>4</v>
      </c>
      <c r="C69" s="111" t="s">
        <v>205</v>
      </c>
      <c r="D69" s="112" t="s">
        <v>392</v>
      </c>
      <c r="E69" s="69" t="s">
        <v>22</v>
      </c>
      <c r="F69" s="69">
        <v>1</v>
      </c>
      <c r="G69" s="22"/>
      <c r="H69" s="109">
        <f t="shared" si="12"/>
        <v>0</v>
      </c>
      <c r="J69" s="63"/>
    </row>
    <row r="70" spans="2:10" s="62" customFormat="1">
      <c r="B70" s="108" t="s">
        <v>81</v>
      </c>
      <c r="C70" s="161" t="s">
        <v>211</v>
      </c>
      <c r="D70" s="161"/>
      <c r="E70" s="161"/>
      <c r="F70" s="161"/>
      <c r="G70" s="20"/>
      <c r="H70" s="109"/>
      <c r="J70" s="63"/>
    </row>
    <row r="71" spans="2:10" s="62" customFormat="1" ht="94.5">
      <c r="B71" s="110">
        <f>+COUNT($B$65:B70)+1</f>
        <v>5</v>
      </c>
      <c r="C71" s="111" t="s">
        <v>237</v>
      </c>
      <c r="D71" s="112" t="s">
        <v>393</v>
      </c>
      <c r="E71" s="69" t="s">
        <v>52</v>
      </c>
      <c r="F71" s="69">
        <v>2200</v>
      </c>
      <c r="G71" s="22"/>
      <c r="H71" s="109">
        <f t="shared" si="12"/>
        <v>0</v>
      </c>
      <c r="J71" s="63"/>
    </row>
    <row r="72" spans="2:10" s="62" customFormat="1" ht="78.75">
      <c r="B72" s="110">
        <f>+COUNT($B$65:B71)+1</f>
        <v>6</v>
      </c>
      <c r="C72" s="111" t="s">
        <v>238</v>
      </c>
      <c r="D72" s="112" t="s">
        <v>394</v>
      </c>
      <c r="E72" s="69" t="s">
        <v>52</v>
      </c>
      <c r="F72" s="69">
        <v>44</v>
      </c>
      <c r="G72" s="22"/>
      <c r="H72" s="109">
        <f t="shared" si="12"/>
        <v>0</v>
      </c>
      <c r="J72" s="63"/>
    </row>
    <row r="73" spans="2:10" s="62" customFormat="1" ht="31.5">
      <c r="B73" s="110">
        <f>+COUNT($B$65:B72)+1</f>
        <v>7</v>
      </c>
      <c r="C73" s="111" t="s">
        <v>214</v>
      </c>
      <c r="D73" s="112" t="s">
        <v>395</v>
      </c>
      <c r="E73" s="69" t="s">
        <v>52</v>
      </c>
      <c r="F73" s="69">
        <v>2200</v>
      </c>
      <c r="G73" s="22"/>
      <c r="H73" s="109">
        <f t="shared" si="12"/>
        <v>0</v>
      </c>
      <c r="J73" s="63"/>
    </row>
    <row r="74" spans="2:10" s="62" customFormat="1">
      <c r="B74" s="108" t="s">
        <v>85</v>
      </c>
      <c r="C74" s="161" t="s">
        <v>89</v>
      </c>
      <c r="D74" s="161"/>
      <c r="E74" s="161"/>
      <c r="F74" s="161"/>
      <c r="G74" s="20"/>
      <c r="H74" s="109"/>
      <c r="J74" s="63"/>
    </row>
    <row r="75" spans="2:10" s="62" customFormat="1" ht="63">
      <c r="B75" s="110">
        <f>+COUNT($B$65:B74)+1</f>
        <v>8</v>
      </c>
      <c r="C75" s="111" t="s">
        <v>219</v>
      </c>
      <c r="D75" s="112" t="s">
        <v>396</v>
      </c>
      <c r="E75" s="69" t="s">
        <v>52</v>
      </c>
      <c r="F75" s="69">
        <v>1210</v>
      </c>
      <c r="G75" s="22"/>
      <c r="H75" s="109">
        <f t="shared" si="12"/>
        <v>0</v>
      </c>
      <c r="J75" s="63"/>
    </row>
    <row r="76" spans="2:10" s="62" customFormat="1" ht="15.75" customHeight="1">
      <c r="B76" s="117"/>
      <c r="C76" s="118"/>
      <c r="D76" s="119"/>
      <c r="E76" s="120"/>
      <c r="F76" s="121"/>
      <c r="G76" s="53"/>
      <c r="H76" s="122"/>
    </row>
    <row r="77" spans="2:10" s="62" customFormat="1" ht="16.5" thickBot="1">
      <c r="B77" s="123"/>
      <c r="C77" s="124"/>
      <c r="D77" s="124"/>
      <c r="E77" s="125"/>
      <c r="F77" s="125"/>
      <c r="G77" s="21" t="str">
        <f>C64&amp;" SKUPAJ:"</f>
        <v>OPREMA CEST SKUPAJ:</v>
      </c>
      <c r="H77" s="126">
        <f>SUM(H$66:H$75)</f>
        <v>0</v>
      </c>
    </row>
  </sheetData>
  <mergeCells count="19">
    <mergeCell ref="C56:F56"/>
    <mergeCell ref="C51:D51"/>
    <mergeCell ref="C20:D20"/>
    <mergeCell ref="C21:F21"/>
    <mergeCell ref="C26:F26"/>
    <mergeCell ref="C31:D31"/>
    <mergeCell ref="C32:F32"/>
    <mergeCell ref="C35:F35"/>
    <mergeCell ref="C37:F37"/>
    <mergeCell ref="C39:F39"/>
    <mergeCell ref="C42:F42"/>
    <mergeCell ref="C54:F54"/>
    <mergeCell ref="C52:F52"/>
    <mergeCell ref="C44:F44"/>
    <mergeCell ref="C59:F59"/>
    <mergeCell ref="C65:F65"/>
    <mergeCell ref="C74:F74"/>
    <mergeCell ref="C70:F70"/>
    <mergeCell ref="C64:D6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rowBreaks count="1" manualBreakCount="1">
    <brk id="5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9C"/>
  </sheetPr>
  <dimension ref="B1:K67"/>
  <sheetViews>
    <sheetView view="pageBreakPreview" topLeftCell="A54" zoomScale="85" zoomScaleNormal="100" zoomScaleSheetLayoutView="85" workbookViewId="0">
      <selection activeCell="H67" sqref="H67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55</v>
      </c>
      <c r="C1" s="59" t="str">
        <f ca="1">MID(CELL("filename",A1),FIND("]",CELL("filename",A1))+1,255)</f>
        <v>KZ-1</v>
      </c>
    </row>
    <row r="3" spans="2:10">
      <c r="B3" s="64" t="s">
        <v>13</v>
      </c>
    </row>
    <row r="4" spans="2:10">
      <c r="B4" s="66" t="str">
        <f ca="1">"REKAPITULACIJA "&amp;C1</f>
        <v>REKAPITULACIJA KZ-1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VLOOKUP(B6,$B$16:$H$9793,2,FALSE)</f>
        <v>GRADBENA DELA</v>
      </c>
      <c r="E6" s="79"/>
      <c r="F6" s="61"/>
      <c r="H6" s="80">
        <f>VLOOKUP($D6&amp;" SKUPAJ:",$G$17:H$9884,2,FALSE)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VLOOKUP(B8,$B$16:$H$9793,2,FALSE)</f>
        <v>ZEMELJSKA DELA</v>
      </c>
      <c r="E8" s="79"/>
      <c r="F8" s="61"/>
      <c r="H8" s="80">
        <f>VLOOKUP($D8&amp;" SKUPAJ:",$G$17:H$9884,2,FALSE)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VLOOKUP(B10,$B$16:$H$9793,2,FALSE)</f>
        <v>KAMNITA ZLOŽBA</v>
      </c>
      <c r="E10" s="79"/>
      <c r="F10" s="61"/>
      <c r="H10" s="80">
        <f>VLOOKUP($D10&amp;" SKUPAJ:",$G$17:H$9884,2,FALSE)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48</v>
      </c>
      <c r="D12" s="78" t="str">
        <f>VLOOKUP(B12,$B$16:$H$9793,2,FALSE)</f>
        <v>ODVODNJAVANJE</v>
      </c>
      <c r="E12" s="79"/>
      <c r="F12" s="61"/>
      <c r="H12" s="80">
        <f>VLOOKUP($D12&amp;" SKUPAJ:",$G$17:H$9884,2,FALSE)</f>
        <v>0</v>
      </c>
    </row>
    <row r="13" spans="2:10" s="62" customFormat="1" ht="16.5" thickBot="1">
      <c r="B13" s="87"/>
      <c r="C13" s="88"/>
      <c r="D13" s="89"/>
      <c r="E13" s="90"/>
      <c r="F13" s="91"/>
      <c r="G13" s="16"/>
      <c r="H13" s="92"/>
    </row>
    <row r="14" spans="2:10" s="62" customFormat="1" ht="16.5" thickTop="1">
      <c r="B14" s="93"/>
      <c r="C14" s="94"/>
      <c r="D14" s="95"/>
      <c r="E14" s="96"/>
      <c r="F14" s="97"/>
      <c r="G14" s="17" t="str">
        <f ca="1">"SKUPAJ "&amp;C1&amp;" (BREZ DDV):"</f>
        <v>SKUPAJ KZ-1 (BREZ DDV):</v>
      </c>
      <c r="H14" s="98">
        <f>SUM(H6:H12)</f>
        <v>0</v>
      </c>
    </row>
    <row r="16" spans="2:10" s="62" customFormat="1" ht="16.5" thickBot="1">
      <c r="B16" s="99" t="s">
        <v>0</v>
      </c>
      <c r="C16" s="100" t="s">
        <v>1</v>
      </c>
      <c r="D16" s="101" t="s">
        <v>2</v>
      </c>
      <c r="E16" s="102" t="s">
        <v>3</v>
      </c>
      <c r="F16" s="102" t="s">
        <v>4</v>
      </c>
      <c r="G16" s="18" t="s">
        <v>5</v>
      </c>
      <c r="H16" s="102" t="s">
        <v>6</v>
      </c>
    </row>
    <row r="18" spans="2:11">
      <c r="B18" s="103"/>
      <c r="C18" s="103"/>
      <c r="D18" s="103"/>
      <c r="E18" s="103"/>
      <c r="F18" s="103"/>
      <c r="G18" s="55"/>
      <c r="H18" s="103"/>
    </row>
    <row r="20" spans="2:11" s="62" customFormat="1">
      <c r="B20" s="104" t="s">
        <v>46</v>
      </c>
      <c r="C20" s="162" t="s">
        <v>241</v>
      </c>
      <c r="D20" s="162"/>
      <c r="E20" s="105"/>
      <c r="F20" s="106"/>
      <c r="G20" s="19"/>
      <c r="H20" s="107"/>
    </row>
    <row r="21" spans="2:11" s="62" customFormat="1">
      <c r="B21" s="108"/>
      <c r="C21" s="161"/>
      <c r="D21" s="161"/>
      <c r="E21" s="161"/>
      <c r="F21" s="161"/>
      <c r="G21" s="20"/>
      <c r="H21" s="109"/>
    </row>
    <row r="22" spans="2:11" s="62" customFormat="1" ht="31.5">
      <c r="B22" s="110">
        <f>+COUNT($B$21:B21)+1</f>
        <v>1</v>
      </c>
      <c r="C22" s="111" t="s">
        <v>257</v>
      </c>
      <c r="D22" s="112" t="s">
        <v>258</v>
      </c>
      <c r="E22" s="69" t="s">
        <v>118</v>
      </c>
      <c r="F22" s="69">
        <v>1</v>
      </c>
      <c r="G22" s="22"/>
      <c r="H22" s="109">
        <f>+$F22*G22</f>
        <v>0</v>
      </c>
      <c r="K22" s="60"/>
    </row>
    <row r="23" spans="2:11" s="62" customFormat="1" ht="31.5">
      <c r="B23" s="110">
        <f>+COUNT($B$21:B22)+1</f>
        <v>2</v>
      </c>
      <c r="C23" s="111" t="s">
        <v>259</v>
      </c>
      <c r="D23" s="112" t="s">
        <v>260</v>
      </c>
      <c r="E23" s="69" t="s">
        <v>22</v>
      </c>
      <c r="F23" s="69">
        <v>5</v>
      </c>
      <c r="G23" s="22"/>
      <c r="H23" s="109">
        <f t="shared" ref="H23" si="0">+$F23*G23</f>
        <v>0</v>
      </c>
      <c r="K23" s="60"/>
    </row>
    <row r="24" spans="2:11" s="62" customFormat="1" ht="15.75" customHeight="1">
      <c r="B24" s="117"/>
      <c r="C24" s="118"/>
      <c r="D24" s="119"/>
      <c r="E24" s="120"/>
      <c r="F24" s="121"/>
      <c r="G24" s="53"/>
      <c r="H24" s="122"/>
    </row>
    <row r="25" spans="2:11" s="62" customFormat="1" ht="16.5" thickBot="1">
      <c r="B25" s="123"/>
      <c r="C25" s="124"/>
      <c r="D25" s="124"/>
      <c r="E25" s="125"/>
      <c r="F25" s="125"/>
      <c r="G25" s="21" t="str">
        <f>C20&amp;" SKUPAJ:"</f>
        <v>GRADBENA DELA SKUPAJ:</v>
      </c>
      <c r="H25" s="126">
        <f>SUM(H$22:H$23)</f>
        <v>0</v>
      </c>
    </row>
    <row r="26" spans="2:11" s="62" customFormat="1">
      <c r="B26" s="117"/>
      <c r="C26" s="118"/>
      <c r="D26" s="119"/>
      <c r="E26" s="120"/>
      <c r="F26" s="121"/>
      <c r="G26" s="53"/>
      <c r="H26" s="122"/>
    </row>
    <row r="27" spans="2:11" s="62" customFormat="1">
      <c r="B27" s="104" t="s">
        <v>47</v>
      </c>
      <c r="C27" s="162" t="s">
        <v>138</v>
      </c>
      <c r="D27" s="162"/>
      <c r="E27" s="105"/>
      <c r="F27" s="106"/>
      <c r="G27" s="19"/>
      <c r="H27" s="107"/>
    </row>
    <row r="28" spans="2:11" s="62" customFormat="1">
      <c r="B28" s="108"/>
      <c r="C28" s="161"/>
      <c r="D28" s="161"/>
      <c r="E28" s="161"/>
      <c r="F28" s="161"/>
      <c r="G28" s="20"/>
      <c r="H28" s="109"/>
    </row>
    <row r="29" spans="2:11" s="62" customFormat="1" ht="78.75">
      <c r="B29" s="110">
        <f>+COUNT($B$28:B28)+1</f>
        <v>1</v>
      </c>
      <c r="C29" s="111" t="s">
        <v>261</v>
      </c>
      <c r="D29" s="112" t="s">
        <v>262</v>
      </c>
      <c r="E29" s="69" t="s">
        <v>24</v>
      </c>
      <c r="F29" s="69">
        <v>5</v>
      </c>
      <c r="G29" s="22"/>
      <c r="H29" s="109">
        <f t="shared" ref="H29" si="1">+$F29*G29</f>
        <v>0</v>
      </c>
    </row>
    <row r="30" spans="2:11" s="62" customFormat="1" ht="78.75">
      <c r="B30" s="110">
        <f>+COUNT($B$28:B29)+1</f>
        <v>2</v>
      </c>
      <c r="C30" s="116" t="s">
        <v>274</v>
      </c>
      <c r="D30" s="112" t="s">
        <v>263</v>
      </c>
      <c r="E30" s="69" t="s">
        <v>24</v>
      </c>
      <c r="F30" s="69">
        <v>3</v>
      </c>
      <c r="G30" s="22"/>
      <c r="H30" s="109">
        <f t="shared" ref="H30:H39" si="2">+$F30*G30</f>
        <v>0</v>
      </c>
    </row>
    <row r="31" spans="2:11" s="62" customFormat="1" ht="63">
      <c r="B31" s="110">
        <f>+COUNT($B$28:B30)+1</f>
        <v>3</v>
      </c>
      <c r="C31" s="111" t="s">
        <v>264</v>
      </c>
      <c r="D31" s="112" t="s">
        <v>265</v>
      </c>
      <c r="E31" s="69" t="s">
        <v>24</v>
      </c>
      <c r="F31" s="69">
        <v>300</v>
      </c>
      <c r="G31" s="22"/>
      <c r="H31" s="109">
        <f t="shared" si="2"/>
        <v>0</v>
      </c>
    </row>
    <row r="32" spans="2:11" s="62" customFormat="1" ht="47.25">
      <c r="B32" s="110">
        <f>+COUNT($B$28:B31)+1</f>
        <v>4</v>
      </c>
      <c r="C32" s="116" t="s">
        <v>275</v>
      </c>
      <c r="D32" s="112" t="s">
        <v>266</v>
      </c>
      <c r="E32" s="69" t="s">
        <v>24</v>
      </c>
      <c r="F32" s="69">
        <v>140</v>
      </c>
      <c r="G32" s="22"/>
      <c r="H32" s="109">
        <f t="shared" si="2"/>
        <v>0</v>
      </c>
    </row>
    <row r="33" spans="2:10" s="62" customFormat="1" ht="31.5">
      <c r="B33" s="110">
        <f>+COUNT($B$28:B32)+1</f>
        <v>5</v>
      </c>
      <c r="C33" s="111" t="s">
        <v>257</v>
      </c>
      <c r="D33" s="112" t="s">
        <v>267</v>
      </c>
      <c r="E33" s="69" t="s">
        <v>24</v>
      </c>
      <c r="F33" s="69">
        <v>30</v>
      </c>
      <c r="G33" s="22"/>
      <c r="H33" s="109">
        <f t="shared" si="2"/>
        <v>0</v>
      </c>
    </row>
    <row r="34" spans="2:10" s="62" customFormat="1" ht="63">
      <c r="B34" s="110">
        <f>+COUNT($B$28:B33)+1</f>
        <v>6</v>
      </c>
      <c r="C34" s="111" t="s">
        <v>257</v>
      </c>
      <c r="D34" s="112" t="s">
        <v>268</v>
      </c>
      <c r="E34" s="69" t="s">
        <v>24</v>
      </c>
      <c r="F34" s="69">
        <v>30</v>
      </c>
      <c r="G34" s="22"/>
      <c r="H34" s="109">
        <f t="shared" si="2"/>
        <v>0</v>
      </c>
    </row>
    <row r="35" spans="2:10" s="62" customFormat="1" ht="31.5">
      <c r="B35" s="110">
        <f>+COUNT($B$28:B34)+1</f>
        <v>7</v>
      </c>
      <c r="C35" s="111" t="s">
        <v>257</v>
      </c>
      <c r="D35" s="112" t="s">
        <v>438</v>
      </c>
      <c r="E35" s="69" t="s">
        <v>24</v>
      </c>
      <c r="F35" s="69">
        <v>410</v>
      </c>
      <c r="G35" s="22"/>
      <c r="H35" s="109">
        <f t="shared" si="2"/>
        <v>0</v>
      </c>
    </row>
    <row r="36" spans="2:10" s="62" customFormat="1" ht="31.5">
      <c r="B36" s="110">
        <f>+COUNT($B$28:B35)+1</f>
        <v>8</v>
      </c>
      <c r="C36" s="111" t="s">
        <v>269</v>
      </c>
      <c r="D36" s="112" t="s">
        <v>270</v>
      </c>
      <c r="E36" s="69" t="s">
        <v>23</v>
      </c>
      <c r="F36" s="69">
        <v>115</v>
      </c>
      <c r="G36" s="22"/>
      <c r="H36" s="109">
        <f t="shared" si="2"/>
        <v>0</v>
      </c>
    </row>
    <row r="37" spans="2:10" s="62" customFormat="1" ht="31.5">
      <c r="B37" s="110">
        <f>+COUNT($B$28:B36)+1</f>
        <v>9</v>
      </c>
      <c r="C37" s="111" t="s">
        <v>257</v>
      </c>
      <c r="D37" s="112" t="s">
        <v>271</v>
      </c>
      <c r="E37" s="69" t="s">
        <v>23</v>
      </c>
      <c r="F37" s="69">
        <v>270</v>
      </c>
      <c r="G37" s="22"/>
      <c r="H37" s="109">
        <f t="shared" si="2"/>
        <v>0</v>
      </c>
    </row>
    <row r="38" spans="2:10" s="62" customFormat="1" ht="31.5">
      <c r="B38" s="110">
        <f>+COUNT($B$28:B37)+1</f>
        <v>10</v>
      </c>
      <c r="C38" s="111" t="s">
        <v>86</v>
      </c>
      <c r="D38" s="112" t="s">
        <v>272</v>
      </c>
      <c r="E38" s="69" t="s">
        <v>23</v>
      </c>
      <c r="F38" s="69">
        <v>270</v>
      </c>
      <c r="G38" s="22"/>
      <c r="H38" s="109">
        <f t="shared" si="2"/>
        <v>0</v>
      </c>
    </row>
    <row r="39" spans="2:10" s="62" customFormat="1">
      <c r="B39" s="110">
        <f>+COUNT($B$28:B38)+1</f>
        <v>11</v>
      </c>
      <c r="C39" s="111" t="s">
        <v>104</v>
      </c>
      <c r="D39" s="112" t="s">
        <v>273</v>
      </c>
      <c r="E39" s="69" t="s">
        <v>23</v>
      </c>
      <c r="F39" s="69">
        <v>270</v>
      </c>
      <c r="G39" s="22"/>
      <c r="H39" s="109">
        <f t="shared" si="2"/>
        <v>0</v>
      </c>
    </row>
    <row r="40" spans="2:10" s="62" customFormat="1" ht="15.75" customHeight="1">
      <c r="B40" s="117"/>
      <c r="C40" s="118"/>
      <c r="D40" s="119"/>
      <c r="E40" s="120"/>
      <c r="F40" s="121"/>
      <c r="G40" s="53"/>
      <c r="H40" s="122"/>
    </row>
    <row r="41" spans="2:10" s="62" customFormat="1" ht="16.5" thickBot="1">
      <c r="B41" s="123"/>
      <c r="C41" s="124"/>
      <c r="D41" s="124"/>
      <c r="E41" s="125"/>
      <c r="F41" s="125"/>
      <c r="G41" s="21" t="str">
        <f>C27&amp;" SKUPAJ:"</f>
        <v>ZEMELJSKA DELA SKUPAJ:</v>
      </c>
      <c r="H41" s="126">
        <f>SUM(H$29:H$39)</f>
        <v>0</v>
      </c>
    </row>
    <row r="42" spans="2:10" s="62" customFormat="1">
      <c r="B42" s="127"/>
      <c r="C42" s="118"/>
      <c r="D42" s="128"/>
      <c r="E42" s="129"/>
      <c r="F42" s="121"/>
      <c r="G42" s="53"/>
      <c r="H42" s="122"/>
      <c r="J42" s="63"/>
    </row>
    <row r="43" spans="2:10" s="62" customFormat="1">
      <c r="B43" s="104" t="s">
        <v>44</v>
      </c>
      <c r="C43" s="162" t="s">
        <v>292</v>
      </c>
      <c r="D43" s="162"/>
      <c r="E43" s="105"/>
      <c r="F43" s="106"/>
      <c r="G43" s="19"/>
      <c r="H43" s="107"/>
      <c r="J43" s="63"/>
    </row>
    <row r="44" spans="2:10" s="62" customFormat="1">
      <c r="B44" s="108"/>
      <c r="C44" s="161"/>
      <c r="D44" s="161"/>
      <c r="E44" s="161"/>
      <c r="F44" s="161"/>
      <c r="G44" s="20"/>
      <c r="H44" s="109"/>
    </row>
    <row r="45" spans="2:10" s="62" customFormat="1" ht="31.5">
      <c r="B45" s="110">
        <f>+COUNT($B44:B$44)+1</f>
        <v>1</v>
      </c>
      <c r="C45" s="111" t="s">
        <v>276</v>
      </c>
      <c r="D45" s="112" t="s">
        <v>277</v>
      </c>
      <c r="E45" s="69" t="s">
        <v>23</v>
      </c>
      <c r="F45" s="69">
        <v>70</v>
      </c>
      <c r="G45" s="22"/>
      <c r="H45" s="109">
        <f>+$F45*G45</f>
        <v>0</v>
      </c>
      <c r="J45" s="63"/>
    </row>
    <row r="46" spans="2:10" s="62" customFormat="1" ht="47.25">
      <c r="B46" s="110">
        <f>+COUNT($B$44:B45)+1</f>
        <v>2</v>
      </c>
      <c r="C46" s="116" t="s">
        <v>290</v>
      </c>
      <c r="D46" s="112" t="s">
        <v>278</v>
      </c>
      <c r="E46" s="69" t="s">
        <v>24</v>
      </c>
      <c r="F46" s="69">
        <v>58</v>
      </c>
      <c r="G46" s="22"/>
      <c r="H46" s="109">
        <f t="shared" ref="H46:H54" si="3">+$F46*G46</f>
        <v>0</v>
      </c>
      <c r="J46" s="63"/>
    </row>
    <row r="47" spans="2:10" s="62" customFormat="1" ht="63">
      <c r="B47" s="110">
        <f>+COUNT($B$44:B46)+1</f>
        <v>3</v>
      </c>
      <c r="C47" s="111" t="s">
        <v>257</v>
      </c>
      <c r="D47" s="112" t="s">
        <v>279</v>
      </c>
      <c r="E47" s="69" t="s">
        <v>24</v>
      </c>
      <c r="F47" s="69">
        <v>280</v>
      </c>
      <c r="G47" s="22"/>
      <c r="H47" s="109">
        <f t="shared" si="3"/>
        <v>0</v>
      </c>
      <c r="J47" s="63"/>
    </row>
    <row r="48" spans="2:10" s="62" customFormat="1" ht="47.25">
      <c r="B48" s="110">
        <f>+COUNT($B$44:B47)+1</f>
        <v>4</v>
      </c>
      <c r="C48" s="111" t="s">
        <v>257</v>
      </c>
      <c r="D48" s="112" t="s">
        <v>280</v>
      </c>
      <c r="E48" s="69" t="s">
        <v>49</v>
      </c>
      <c r="F48" s="69">
        <v>60</v>
      </c>
      <c r="G48" s="22"/>
      <c r="H48" s="109">
        <f t="shared" si="3"/>
        <v>0</v>
      </c>
      <c r="J48" s="63"/>
    </row>
    <row r="49" spans="2:10" s="62" customFormat="1" ht="31.5">
      <c r="B49" s="110">
        <f>+COUNT($B$44:B48)+1</f>
        <v>5</v>
      </c>
      <c r="C49" s="111" t="s">
        <v>281</v>
      </c>
      <c r="D49" s="112" t="s">
        <v>282</v>
      </c>
      <c r="E49" s="69" t="s">
        <v>23</v>
      </c>
      <c r="F49" s="69">
        <v>17</v>
      </c>
      <c r="G49" s="22"/>
      <c r="H49" s="109">
        <f t="shared" si="3"/>
        <v>0</v>
      </c>
      <c r="J49" s="63"/>
    </row>
    <row r="50" spans="2:10" s="62" customFormat="1" ht="31.5">
      <c r="B50" s="110">
        <f>+COUNT($B$44:B49)+1</f>
        <v>6</v>
      </c>
      <c r="C50" s="111" t="s">
        <v>283</v>
      </c>
      <c r="D50" s="112" t="s">
        <v>284</v>
      </c>
      <c r="E50" s="69" t="s">
        <v>23</v>
      </c>
      <c r="F50" s="69">
        <v>105</v>
      </c>
      <c r="G50" s="22"/>
      <c r="H50" s="109">
        <f t="shared" si="3"/>
        <v>0</v>
      </c>
      <c r="J50" s="63"/>
    </row>
    <row r="51" spans="2:10" s="62" customFormat="1" ht="63">
      <c r="B51" s="110">
        <f>+COUNT($B$44:B50)+1</f>
        <v>7</v>
      </c>
      <c r="C51" s="116" t="s">
        <v>291</v>
      </c>
      <c r="D51" s="112" t="s">
        <v>285</v>
      </c>
      <c r="E51" s="69" t="s">
        <v>24</v>
      </c>
      <c r="F51" s="69">
        <v>50</v>
      </c>
      <c r="G51" s="22"/>
      <c r="H51" s="109">
        <f t="shared" si="3"/>
        <v>0</v>
      </c>
      <c r="J51" s="63"/>
    </row>
    <row r="52" spans="2:10" s="62" customFormat="1" ht="63">
      <c r="B52" s="110">
        <f>+COUNT($B$44:B51)+1</f>
        <v>8</v>
      </c>
      <c r="C52" s="111" t="s">
        <v>286</v>
      </c>
      <c r="D52" s="112" t="s">
        <v>287</v>
      </c>
      <c r="E52" s="69" t="s">
        <v>54</v>
      </c>
      <c r="F52" s="69">
        <v>1795.2</v>
      </c>
      <c r="G52" s="22"/>
      <c r="H52" s="109">
        <f t="shared" si="3"/>
        <v>0</v>
      </c>
      <c r="J52" s="63"/>
    </row>
    <row r="53" spans="2:10" s="62" customFormat="1" ht="78.75">
      <c r="B53" s="110">
        <f>+COUNT($B$44:B52)+1</f>
        <v>9</v>
      </c>
      <c r="C53" s="111" t="s">
        <v>257</v>
      </c>
      <c r="D53" s="112" t="s">
        <v>288</v>
      </c>
      <c r="E53" s="69" t="s">
        <v>22</v>
      </c>
      <c r="F53" s="69">
        <v>1</v>
      </c>
      <c r="G53" s="22"/>
      <c r="H53" s="109">
        <f t="shared" si="3"/>
        <v>0</v>
      </c>
      <c r="J53" s="63"/>
    </row>
    <row r="54" spans="2:10" s="62" customFormat="1" ht="47.25">
      <c r="B54" s="110">
        <f>+COUNT($B$44:B53)+1</f>
        <v>10</v>
      </c>
      <c r="C54" s="111" t="s">
        <v>257</v>
      </c>
      <c r="D54" s="112" t="s">
        <v>289</v>
      </c>
      <c r="E54" s="69" t="s">
        <v>49</v>
      </c>
      <c r="F54" s="69">
        <v>60</v>
      </c>
      <c r="G54" s="22"/>
      <c r="H54" s="109">
        <f t="shared" si="3"/>
        <v>0</v>
      </c>
      <c r="J54" s="63"/>
    </row>
    <row r="55" spans="2:10" s="62" customFormat="1" ht="15.75" customHeight="1">
      <c r="B55" s="117"/>
      <c r="C55" s="118"/>
      <c r="D55" s="119"/>
      <c r="E55" s="120"/>
      <c r="F55" s="121"/>
      <c r="G55" s="53"/>
      <c r="H55" s="122"/>
    </row>
    <row r="56" spans="2:10" s="62" customFormat="1" ht="16.5" thickBot="1">
      <c r="B56" s="123"/>
      <c r="C56" s="124"/>
      <c r="D56" s="124"/>
      <c r="E56" s="125"/>
      <c r="F56" s="125"/>
      <c r="G56" s="21" t="str">
        <f>C43&amp;" SKUPAJ:"</f>
        <v>KAMNITA ZLOŽBA SKUPAJ:</v>
      </c>
      <c r="H56" s="126">
        <f>SUM(H$45:H$54)</f>
        <v>0</v>
      </c>
    </row>
    <row r="57" spans="2:10" s="62" customFormat="1">
      <c r="B57" s="127"/>
      <c r="C57" s="118"/>
      <c r="D57" s="128"/>
      <c r="E57" s="129"/>
      <c r="F57" s="121"/>
      <c r="G57" s="53"/>
      <c r="H57" s="122"/>
      <c r="J57" s="63"/>
    </row>
    <row r="58" spans="2:10" s="62" customFormat="1">
      <c r="B58" s="104" t="s">
        <v>48</v>
      </c>
      <c r="C58" s="162" t="s">
        <v>7</v>
      </c>
      <c r="D58" s="162"/>
      <c r="E58" s="105"/>
      <c r="F58" s="106"/>
      <c r="G58" s="19"/>
      <c r="H58" s="107"/>
      <c r="J58" s="63"/>
    </row>
    <row r="59" spans="2:10" s="62" customFormat="1">
      <c r="B59" s="108"/>
      <c r="C59" s="161"/>
      <c r="D59" s="161"/>
      <c r="E59" s="161"/>
      <c r="F59" s="161"/>
      <c r="G59" s="20"/>
      <c r="H59" s="109"/>
    </row>
    <row r="60" spans="2:10" s="62" customFormat="1" ht="47.25">
      <c r="B60" s="110">
        <f>+COUNT($B$59:B59)+1</f>
        <v>1</v>
      </c>
      <c r="C60" s="111" t="s">
        <v>257</v>
      </c>
      <c r="D60" s="112" t="s">
        <v>293</v>
      </c>
      <c r="E60" s="69" t="s">
        <v>24</v>
      </c>
      <c r="F60" s="69">
        <v>95</v>
      </c>
      <c r="G60" s="22"/>
      <c r="H60" s="109">
        <f>+$F60*G60</f>
        <v>0</v>
      </c>
      <c r="J60" s="63"/>
    </row>
    <row r="61" spans="2:10" s="62" customFormat="1" ht="47.25">
      <c r="B61" s="110">
        <f>+COUNT($B$59:B60)+1</f>
        <v>2</v>
      </c>
      <c r="C61" s="116" t="s">
        <v>257</v>
      </c>
      <c r="D61" s="112" t="s">
        <v>294</v>
      </c>
      <c r="E61" s="69" t="s">
        <v>49</v>
      </c>
      <c r="F61" s="69">
        <v>60</v>
      </c>
      <c r="G61" s="22"/>
      <c r="H61" s="109">
        <f t="shared" ref="H61:H65" si="4">+$F61*G61</f>
        <v>0</v>
      </c>
      <c r="J61" s="63"/>
    </row>
    <row r="62" spans="2:10" s="62" customFormat="1" ht="63">
      <c r="B62" s="110">
        <f>+COUNT($B$59:B61)+1</f>
        <v>3</v>
      </c>
      <c r="C62" s="111" t="s">
        <v>295</v>
      </c>
      <c r="D62" s="112" t="s">
        <v>296</v>
      </c>
      <c r="E62" s="69" t="s">
        <v>49</v>
      </c>
      <c r="F62" s="69">
        <v>6</v>
      </c>
      <c r="G62" s="22"/>
      <c r="H62" s="109">
        <f t="shared" si="4"/>
        <v>0</v>
      </c>
      <c r="J62" s="63"/>
    </row>
    <row r="63" spans="2:10" s="62" customFormat="1" ht="78.75">
      <c r="B63" s="110">
        <f>+COUNT($B$59:B62)+1</f>
        <v>4</v>
      </c>
      <c r="C63" s="111" t="s">
        <v>297</v>
      </c>
      <c r="D63" s="112" t="s">
        <v>298</v>
      </c>
      <c r="E63" s="69" t="s">
        <v>22</v>
      </c>
      <c r="F63" s="69">
        <v>1</v>
      </c>
      <c r="G63" s="22"/>
      <c r="H63" s="109">
        <f t="shared" si="4"/>
        <v>0</v>
      </c>
      <c r="J63" s="63"/>
    </row>
    <row r="64" spans="2:10" s="62" customFormat="1" ht="47.25">
      <c r="B64" s="110">
        <f>+COUNT($B$59:B63)+1</f>
        <v>5</v>
      </c>
      <c r="C64" s="111" t="s">
        <v>299</v>
      </c>
      <c r="D64" s="112" t="s">
        <v>300</v>
      </c>
      <c r="E64" s="69" t="s">
        <v>22</v>
      </c>
      <c r="F64" s="69">
        <v>1</v>
      </c>
      <c r="G64" s="22"/>
      <c r="H64" s="109">
        <f t="shared" si="4"/>
        <v>0</v>
      </c>
      <c r="J64" s="63"/>
    </row>
    <row r="65" spans="2:10" s="62" customFormat="1" ht="47.25">
      <c r="B65" s="110">
        <f>+COUNT($B$59:B64)+1</f>
        <v>6</v>
      </c>
      <c r="C65" s="111" t="s">
        <v>257</v>
      </c>
      <c r="D65" s="112" t="s">
        <v>301</v>
      </c>
      <c r="E65" s="69" t="s">
        <v>24</v>
      </c>
      <c r="F65" s="69">
        <v>2</v>
      </c>
      <c r="G65" s="22"/>
      <c r="H65" s="109">
        <f t="shared" si="4"/>
        <v>0</v>
      </c>
      <c r="J65" s="63"/>
    </row>
    <row r="66" spans="2:10" s="62" customFormat="1" ht="15.75" customHeight="1">
      <c r="B66" s="117"/>
      <c r="C66" s="118"/>
      <c r="D66" s="119"/>
      <c r="E66" s="120"/>
      <c r="F66" s="121"/>
      <c r="G66" s="53"/>
      <c r="H66" s="122"/>
    </row>
    <row r="67" spans="2:10" s="62" customFormat="1" ht="16.5" thickBot="1">
      <c r="B67" s="123"/>
      <c r="C67" s="124"/>
      <c r="D67" s="124"/>
      <c r="E67" s="125"/>
      <c r="F67" s="125"/>
      <c r="G67" s="21" t="str">
        <f>C58&amp;" SKUPAJ:"</f>
        <v>ODVODNJAVANJE SKUPAJ:</v>
      </c>
      <c r="H67" s="126">
        <f>SUM(H$60:H$65)</f>
        <v>0</v>
      </c>
    </row>
  </sheetData>
  <mergeCells count="8">
    <mergeCell ref="C58:D58"/>
    <mergeCell ref="C59:F59"/>
    <mergeCell ref="C20:D20"/>
    <mergeCell ref="C21:F21"/>
    <mergeCell ref="C27:D27"/>
    <mergeCell ref="C28:F28"/>
    <mergeCell ref="C43:D43"/>
    <mergeCell ref="C44:F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9C"/>
  </sheetPr>
  <dimension ref="B1:K69"/>
  <sheetViews>
    <sheetView view="pageBreakPreview" topLeftCell="A55" zoomScale="85" zoomScaleNormal="100" zoomScaleSheetLayoutView="85" workbookViewId="0">
      <selection activeCell="H69" sqref="H69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56</v>
      </c>
      <c r="C1" s="59" t="str">
        <f ca="1">MID(CELL("filename",A1),FIND("]",CELL("filename",A1))+1,255)</f>
        <v>KZ-2</v>
      </c>
    </row>
    <row r="3" spans="2:10">
      <c r="B3" s="64" t="s">
        <v>13</v>
      </c>
    </row>
    <row r="4" spans="2:10">
      <c r="B4" s="66" t="str">
        <f ca="1">"REKAPITULACIJA "&amp;C1</f>
        <v>REKAPITULACIJA KZ-2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VLOOKUP(B6,$B$16:$H$9796,2,FALSE)</f>
        <v>GRADBENA DELA</v>
      </c>
      <c r="E6" s="79"/>
      <c r="F6" s="61"/>
      <c r="H6" s="80">
        <f>VLOOKUP($D6&amp;" SKUPAJ:",$G$17:H$9887,2,FALSE)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VLOOKUP(B8,$B$16:$H$9796,2,FALSE)</f>
        <v>ZEMELJSKA DELA</v>
      </c>
      <c r="E8" s="79"/>
      <c r="F8" s="61"/>
      <c r="H8" s="80">
        <f>VLOOKUP($D8&amp;" SKUPAJ:",$G$17:H$9887,2,FALSE)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VLOOKUP(B10,$B$16:$H$9796,2,FALSE)</f>
        <v>KAMNITA ZLOŽBA</v>
      </c>
      <c r="E10" s="79"/>
      <c r="F10" s="61"/>
      <c r="H10" s="80">
        <f>VLOOKUP($D10&amp;" SKUPAJ:",$G$17:H$9887,2,FALSE)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48</v>
      </c>
      <c r="D12" s="78" t="str">
        <f>VLOOKUP(B12,$B$16:$H$9796,2,FALSE)</f>
        <v>ODVODNJAVANJE</v>
      </c>
      <c r="E12" s="79"/>
      <c r="F12" s="61"/>
      <c r="H12" s="80">
        <f>VLOOKUP($D12&amp;" SKUPAJ:",$G$17:H$9887,2,FALSE)</f>
        <v>0</v>
      </c>
    </row>
    <row r="13" spans="2:10" s="62" customFormat="1" ht="16.5" thickBot="1">
      <c r="B13" s="87"/>
      <c r="C13" s="88"/>
      <c r="D13" s="89"/>
      <c r="E13" s="90"/>
      <c r="F13" s="91"/>
      <c r="G13" s="16"/>
      <c r="H13" s="92"/>
    </row>
    <row r="14" spans="2:10" s="62" customFormat="1" ht="16.5" thickTop="1">
      <c r="B14" s="93"/>
      <c r="C14" s="94"/>
      <c r="D14" s="95"/>
      <c r="E14" s="96"/>
      <c r="F14" s="97"/>
      <c r="G14" s="17" t="str">
        <f ca="1">"SKUPAJ "&amp;C1&amp;" (BREZ DDV):"</f>
        <v>SKUPAJ KZ-2 (BREZ DDV):</v>
      </c>
      <c r="H14" s="98">
        <f>SUM(H6:H12)</f>
        <v>0</v>
      </c>
    </row>
    <row r="16" spans="2:10" s="62" customFormat="1" ht="16.5" thickBot="1">
      <c r="B16" s="99" t="s">
        <v>0</v>
      </c>
      <c r="C16" s="100" t="s">
        <v>1</v>
      </c>
      <c r="D16" s="101" t="s">
        <v>2</v>
      </c>
      <c r="E16" s="102" t="s">
        <v>3</v>
      </c>
      <c r="F16" s="102" t="s">
        <v>4</v>
      </c>
      <c r="G16" s="18" t="s">
        <v>5</v>
      </c>
      <c r="H16" s="102" t="s">
        <v>6</v>
      </c>
    </row>
    <row r="18" spans="2:11">
      <c r="B18" s="103"/>
      <c r="C18" s="103"/>
      <c r="D18" s="103"/>
      <c r="E18" s="103"/>
      <c r="F18" s="103"/>
      <c r="G18" s="55"/>
      <c r="H18" s="103"/>
    </row>
    <row r="20" spans="2:11" s="62" customFormat="1">
      <c r="B20" s="104" t="s">
        <v>46</v>
      </c>
      <c r="C20" s="162" t="s">
        <v>241</v>
      </c>
      <c r="D20" s="162"/>
      <c r="E20" s="105"/>
      <c r="F20" s="106"/>
      <c r="G20" s="19"/>
      <c r="H20" s="107"/>
    </row>
    <row r="21" spans="2:11" s="62" customFormat="1">
      <c r="B21" s="108"/>
      <c r="C21" s="161"/>
      <c r="D21" s="161"/>
      <c r="E21" s="161"/>
      <c r="F21" s="161"/>
      <c r="G21" s="20"/>
      <c r="H21" s="109"/>
    </row>
    <row r="22" spans="2:11" s="62" customFormat="1" ht="31.5">
      <c r="B22" s="110">
        <f>+COUNT($B$21:B21)+1</f>
        <v>1</v>
      </c>
      <c r="C22" s="111" t="s">
        <v>257</v>
      </c>
      <c r="D22" s="112" t="s">
        <v>302</v>
      </c>
      <c r="E22" s="69" t="s">
        <v>118</v>
      </c>
      <c r="F22" s="69">
        <v>1</v>
      </c>
      <c r="G22" s="22"/>
      <c r="H22" s="109">
        <f>+$F22*G22</f>
        <v>0</v>
      </c>
      <c r="K22" s="60"/>
    </row>
    <row r="23" spans="2:11" s="62" customFormat="1" ht="31.5">
      <c r="B23" s="110">
        <f>+COUNT($B$21:B22)+1</f>
        <v>2</v>
      </c>
      <c r="C23" s="111" t="s">
        <v>303</v>
      </c>
      <c r="D23" s="112" t="s">
        <v>304</v>
      </c>
      <c r="E23" s="69" t="s">
        <v>22</v>
      </c>
      <c r="F23" s="69">
        <v>4</v>
      </c>
      <c r="G23" s="22"/>
      <c r="H23" s="109">
        <f t="shared" ref="H23:H24" si="0">+$F23*G23</f>
        <v>0</v>
      </c>
      <c r="K23" s="60"/>
    </row>
    <row r="24" spans="2:11" s="62" customFormat="1" ht="94.5">
      <c r="B24" s="110">
        <f>+COUNT($B$21:B23)+1</f>
        <v>3</v>
      </c>
      <c r="C24" s="111" t="s">
        <v>305</v>
      </c>
      <c r="D24" s="112" t="s">
        <v>306</v>
      </c>
      <c r="E24" s="69" t="s">
        <v>49</v>
      </c>
      <c r="F24" s="69">
        <v>35</v>
      </c>
      <c r="G24" s="22"/>
      <c r="H24" s="109">
        <f t="shared" si="0"/>
        <v>0</v>
      </c>
      <c r="K24" s="60"/>
    </row>
    <row r="25" spans="2:11" s="62" customFormat="1" ht="15.75" customHeight="1">
      <c r="B25" s="117"/>
      <c r="C25" s="118"/>
      <c r="D25" s="119"/>
      <c r="E25" s="120"/>
      <c r="F25" s="121"/>
      <c r="G25" s="53"/>
      <c r="H25" s="122"/>
    </row>
    <row r="26" spans="2:11" s="62" customFormat="1" ht="16.5" thickBot="1">
      <c r="B26" s="123"/>
      <c r="C26" s="124"/>
      <c r="D26" s="124"/>
      <c r="E26" s="125"/>
      <c r="F26" s="125"/>
      <c r="G26" s="21" t="str">
        <f>C20&amp;" SKUPAJ:"</f>
        <v>GRADBENA DELA SKUPAJ:</v>
      </c>
      <c r="H26" s="126">
        <f>SUM(H$22:H$24)</f>
        <v>0</v>
      </c>
    </row>
    <row r="27" spans="2:11" s="62" customFormat="1">
      <c r="B27" s="117"/>
      <c r="C27" s="118"/>
      <c r="D27" s="119"/>
      <c r="E27" s="120"/>
      <c r="F27" s="121"/>
      <c r="G27" s="53"/>
      <c r="H27" s="122"/>
    </row>
    <row r="28" spans="2:11" s="62" customFormat="1">
      <c r="B28" s="104" t="s">
        <v>47</v>
      </c>
      <c r="C28" s="162" t="s">
        <v>138</v>
      </c>
      <c r="D28" s="162"/>
      <c r="E28" s="105"/>
      <c r="F28" s="106"/>
      <c r="G28" s="19"/>
      <c r="H28" s="107"/>
    </row>
    <row r="29" spans="2:11" s="62" customFormat="1">
      <c r="B29" s="108"/>
      <c r="C29" s="161"/>
      <c r="D29" s="161"/>
      <c r="E29" s="161"/>
      <c r="F29" s="161"/>
      <c r="G29" s="20"/>
      <c r="H29" s="109"/>
    </row>
    <row r="30" spans="2:11" s="62" customFormat="1" ht="78.75">
      <c r="B30" s="110">
        <f>+COUNT($B$29:B29)+1</f>
        <v>1</v>
      </c>
      <c r="C30" s="111" t="s">
        <v>261</v>
      </c>
      <c r="D30" s="112" t="s">
        <v>262</v>
      </c>
      <c r="E30" s="69" t="s">
        <v>24</v>
      </c>
      <c r="F30" s="69">
        <v>15</v>
      </c>
      <c r="G30" s="22"/>
      <c r="H30" s="109">
        <f t="shared" ref="H30:H40" si="1">+$F30*G30</f>
        <v>0</v>
      </c>
    </row>
    <row r="31" spans="2:11" s="62" customFormat="1" ht="78.75">
      <c r="B31" s="110">
        <f>+COUNT($B$29:B30)+1</f>
        <v>2</v>
      </c>
      <c r="C31" s="116" t="s">
        <v>274</v>
      </c>
      <c r="D31" s="112" t="s">
        <v>263</v>
      </c>
      <c r="E31" s="69" t="s">
        <v>24</v>
      </c>
      <c r="F31" s="69">
        <v>8</v>
      </c>
      <c r="G31" s="22"/>
      <c r="H31" s="109">
        <f t="shared" si="1"/>
        <v>0</v>
      </c>
    </row>
    <row r="32" spans="2:11" s="62" customFormat="1" ht="63">
      <c r="B32" s="110">
        <f>+COUNT($B$29:B31)+1</f>
        <v>3</v>
      </c>
      <c r="C32" s="111" t="s">
        <v>264</v>
      </c>
      <c r="D32" s="112" t="s">
        <v>307</v>
      </c>
      <c r="E32" s="69" t="s">
        <v>24</v>
      </c>
      <c r="F32" s="69">
        <v>30</v>
      </c>
      <c r="G32" s="22"/>
      <c r="H32" s="109">
        <f t="shared" si="1"/>
        <v>0</v>
      </c>
    </row>
    <row r="33" spans="2:10" s="62" customFormat="1" ht="47.25">
      <c r="B33" s="110">
        <f>+COUNT($B$29:B32)+1</f>
        <v>4</v>
      </c>
      <c r="C33" s="116" t="s">
        <v>275</v>
      </c>
      <c r="D33" s="112" t="s">
        <v>308</v>
      </c>
      <c r="E33" s="69" t="s">
        <v>24</v>
      </c>
      <c r="F33" s="69">
        <v>120</v>
      </c>
      <c r="G33" s="22"/>
      <c r="H33" s="109">
        <f t="shared" si="1"/>
        <v>0</v>
      </c>
    </row>
    <row r="34" spans="2:10" s="62" customFormat="1" ht="31.5">
      <c r="B34" s="110">
        <f>+COUNT($B$29:B33)+1</f>
        <v>5</v>
      </c>
      <c r="C34" s="111" t="s">
        <v>257</v>
      </c>
      <c r="D34" s="112" t="s">
        <v>267</v>
      </c>
      <c r="E34" s="69" t="s">
        <v>24</v>
      </c>
      <c r="F34" s="69">
        <v>10</v>
      </c>
      <c r="G34" s="22"/>
      <c r="H34" s="109">
        <f t="shared" si="1"/>
        <v>0</v>
      </c>
    </row>
    <row r="35" spans="2:10" s="62" customFormat="1" ht="63">
      <c r="B35" s="110">
        <f>+COUNT($B$29:B34)+1</f>
        <v>6</v>
      </c>
      <c r="C35" s="111" t="s">
        <v>257</v>
      </c>
      <c r="D35" s="112" t="s">
        <v>268</v>
      </c>
      <c r="E35" s="69" t="s">
        <v>24</v>
      </c>
      <c r="F35" s="69">
        <v>10</v>
      </c>
      <c r="G35" s="22"/>
      <c r="H35" s="109">
        <f t="shared" si="1"/>
        <v>0</v>
      </c>
    </row>
    <row r="36" spans="2:10" s="62" customFormat="1" ht="31.5">
      <c r="B36" s="110">
        <f>+COUNT($B$29:B35)+1</f>
        <v>7</v>
      </c>
      <c r="C36" s="111" t="s">
        <v>257</v>
      </c>
      <c r="D36" s="112" t="s">
        <v>438</v>
      </c>
      <c r="E36" s="69" t="s">
        <v>24</v>
      </c>
      <c r="F36" s="69">
        <v>140</v>
      </c>
      <c r="G36" s="22"/>
      <c r="H36" s="109">
        <f t="shared" si="1"/>
        <v>0</v>
      </c>
    </row>
    <row r="37" spans="2:10" s="62" customFormat="1" ht="31.5">
      <c r="B37" s="110">
        <f>+COUNT($B$29:B36)+1</f>
        <v>8</v>
      </c>
      <c r="C37" s="111" t="s">
        <v>269</v>
      </c>
      <c r="D37" s="112" t="s">
        <v>270</v>
      </c>
      <c r="E37" s="69" t="s">
        <v>23</v>
      </c>
      <c r="F37" s="69">
        <v>40</v>
      </c>
      <c r="G37" s="22"/>
      <c r="H37" s="109">
        <f t="shared" si="1"/>
        <v>0</v>
      </c>
    </row>
    <row r="38" spans="2:10" s="62" customFormat="1" ht="31.5">
      <c r="B38" s="110">
        <f>+COUNT($B$29:B37)+1</f>
        <v>9</v>
      </c>
      <c r="C38" s="111" t="s">
        <v>257</v>
      </c>
      <c r="D38" s="112" t="s">
        <v>271</v>
      </c>
      <c r="E38" s="69" t="s">
        <v>23</v>
      </c>
      <c r="F38" s="69">
        <v>120</v>
      </c>
      <c r="G38" s="22"/>
      <c r="H38" s="109">
        <f t="shared" si="1"/>
        <v>0</v>
      </c>
    </row>
    <row r="39" spans="2:10" s="62" customFormat="1" ht="31.5">
      <c r="B39" s="110">
        <f>+COUNT($B$29:B38)+1</f>
        <v>10</v>
      </c>
      <c r="C39" s="111" t="s">
        <v>86</v>
      </c>
      <c r="D39" s="112" t="s">
        <v>272</v>
      </c>
      <c r="E39" s="69" t="s">
        <v>23</v>
      </c>
      <c r="F39" s="69">
        <v>120</v>
      </c>
      <c r="G39" s="22"/>
      <c r="H39" s="109">
        <f t="shared" si="1"/>
        <v>0</v>
      </c>
    </row>
    <row r="40" spans="2:10" s="62" customFormat="1">
      <c r="B40" s="110">
        <f>+COUNT($B$29:B39)+1</f>
        <v>11</v>
      </c>
      <c r="C40" s="111" t="s">
        <v>104</v>
      </c>
      <c r="D40" s="112" t="s">
        <v>273</v>
      </c>
      <c r="E40" s="69" t="s">
        <v>23</v>
      </c>
      <c r="F40" s="69">
        <v>120</v>
      </c>
      <c r="G40" s="22"/>
      <c r="H40" s="109">
        <f t="shared" si="1"/>
        <v>0</v>
      </c>
    </row>
    <row r="41" spans="2:10" s="62" customFormat="1" ht="15.75" customHeight="1">
      <c r="B41" s="117"/>
      <c r="C41" s="118"/>
      <c r="D41" s="119"/>
      <c r="E41" s="120"/>
      <c r="F41" s="121"/>
      <c r="G41" s="53"/>
      <c r="H41" s="122"/>
    </row>
    <row r="42" spans="2:10" s="62" customFormat="1" ht="16.5" thickBot="1">
      <c r="B42" s="123"/>
      <c r="C42" s="124"/>
      <c r="D42" s="124"/>
      <c r="E42" s="125"/>
      <c r="F42" s="125"/>
      <c r="G42" s="21" t="str">
        <f>C28&amp;" SKUPAJ:"</f>
        <v>ZEMELJSKA DELA SKUPAJ:</v>
      </c>
      <c r="H42" s="126">
        <f>SUM(H$30:H$40)</f>
        <v>0</v>
      </c>
    </row>
    <row r="43" spans="2:10" s="62" customFormat="1">
      <c r="B43" s="127"/>
      <c r="C43" s="118"/>
      <c r="D43" s="128"/>
      <c r="E43" s="129"/>
      <c r="F43" s="121"/>
      <c r="G43" s="53"/>
      <c r="H43" s="122"/>
      <c r="J43" s="63"/>
    </row>
    <row r="44" spans="2:10" s="62" customFormat="1">
      <c r="B44" s="104" t="s">
        <v>44</v>
      </c>
      <c r="C44" s="162" t="s">
        <v>292</v>
      </c>
      <c r="D44" s="162"/>
      <c r="E44" s="105"/>
      <c r="F44" s="106"/>
      <c r="G44" s="19"/>
      <c r="H44" s="107"/>
      <c r="J44" s="63"/>
    </row>
    <row r="45" spans="2:10" s="62" customFormat="1">
      <c r="B45" s="108"/>
      <c r="C45" s="161"/>
      <c r="D45" s="161"/>
      <c r="E45" s="161"/>
      <c r="F45" s="161"/>
      <c r="G45" s="20"/>
      <c r="H45" s="109"/>
    </row>
    <row r="46" spans="2:10" s="62" customFormat="1" ht="31.5">
      <c r="B46" s="110">
        <f>+COUNT($B45:B$45)+1</f>
        <v>1</v>
      </c>
      <c r="C46" s="111" t="s">
        <v>276</v>
      </c>
      <c r="D46" s="112" t="s">
        <v>277</v>
      </c>
      <c r="E46" s="69" t="s">
        <v>23</v>
      </c>
      <c r="F46" s="69">
        <v>38</v>
      </c>
      <c r="G46" s="22"/>
      <c r="H46" s="109">
        <f>+$F46*G46</f>
        <v>0</v>
      </c>
      <c r="J46" s="63"/>
    </row>
    <row r="47" spans="2:10" s="62" customFormat="1" ht="47.25">
      <c r="B47" s="110">
        <f>+COUNT($B$45:B46)+1</f>
        <v>2</v>
      </c>
      <c r="C47" s="116" t="s">
        <v>290</v>
      </c>
      <c r="D47" s="112" t="s">
        <v>278</v>
      </c>
      <c r="E47" s="69" t="s">
        <v>24</v>
      </c>
      <c r="F47" s="69">
        <v>18</v>
      </c>
      <c r="G47" s="22"/>
      <c r="H47" s="109">
        <f t="shared" ref="H47:H54" si="2">+$F47*G47</f>
        <v>0</v>
      </c>
      <c r="J47" s="63"/>
    </row>
    <row r="48" spans="2:10" s="62" customFormat="1" ht="63">
      <c r="B48" s="110">
        <f>+COUNT($B$45:B47)+1</f>
        <v>3</v>
      </c>
      <c r="C48" s="111" t="s">
        <v>257</v>
      </c>
      <c r="D48" s="112" t="s">
        <v>309</v>
      </c>
      <c r="E48" s="69" t="s">
        <v>24</v>
      </c>
      <c r="F48" s="69">
        <v>55</v>
      </c>
      <c r="G48" s="22"/>
      <c r="H48" s="109">
        <f t="shared" si="2"/>
        <v>0</v>
      </c>
      <c r="J48" s="63"/>
    </row>
    <row r="49" spans="2:10" s="62" customFormat="1" ht="47.25">
      <c r="B49" s="110">
        <f>+COUNT($B$45:B48)+1</f>
        <v>4</v>
      </c>
      <c r="C49" s="111" t="s">
        <v>257</v>
      </c>
      <c r="D49" s="112" t="s">
        <v>280</v>
      </c>
      <c r="E49" s="69" t="s">
        <v>49</v>
      </c>
      <c r="F49" s="69">
        <v>35</v>
      </c>
      <c r="G49" s="22"/>
      <c r="H49" s="109">
        <f t="shared" si="2"/>
        <v>0</v>
      </c>
      <c r="J49" s="63"/>
    </row>
    <row r="50" spans="2:10" s="62" customFormat="1" ht="31.5">
      <c r="B50" s="110">
        <f>+COUNT($B$45:B49)+1</f>
        <v>5</v>
      </c>
      <c r="C50" s="111" t="s">
        <v>281</v>
      </c>
      <c r="D50" s="112" t="s">
        <v>282</v>
      </c>
      <c r="E50" s="69" t="s">
        <v>23</v>
      </c>
      <c r="F50" s="69">
        <v>4</v>
      </c>
      <c r="G50" s="22"/>
      <c r="H50" s="109">
        <f t="shared" si="2"/>
        <v>0</v>
      </c>
      <c r="J50" s="63"/>
    </row>
    <row r="51" spans="2:10" s="62" customFormat="1" ht="31.5">
      <c r="B51" s="110">
        <f>+COUNT($B$45:B50)+1</f>
        <v>6</v>
      </c>
      <c r="C51" s="111" t="s">
        <v>283</v>
      </c>
      <c r="D51" s="112" t="s">
        <v>310</v>
      </c>
      <c r="E51" s="69" t="s">
        <v>23</v>
      </c>
      <c r="F51" s="69">
        <v>18</v>
      </c>
      <c r="G51" s="22"/>
      <c r="H51" s="109">
        <f t="shared" si="2"/>
        <v>0</v>
      </c>
      <c r="J51" s="63"/>
    </row>
    <row r="52" spans="2:10" s="62" customFormat="1" ht="63">
      <c r="B52" s="110">
        <f>+COUNT($B$45:B51)+1</f>
        <v>7</v>
      </c>
      <c r="C52" s="116" t="s">
        <v>330</v>
      </c>
      <c r="D52" s="112" t="s">
        <v>311</v>
      </c>
      <c r="E52" s="69" t="s">
        <v>24</v>
      </c>
      <c r="F52" s="69">
        <v>5.5</v>
      </c>
      <c r="G52" s="22"/>
      <c r="H52" s="109">
        <f t="shared" si="2"/>
        <v>0</v>
      </c>
      <c r="J52" s="63"/>
    </row>
    <row r="53" spans="2:10" s="62" customFormat="1" ht="63">
      <c r="B53" s="110">
        <f>+COUNT($B$45:B52)+1</f>
        <v>8</v>
      </c>
      <c r="C53" s="111" t="s">
        <v>286</v>
      </c>
      <c r="D53" s="112" t="s">
        <v>312</v>
      </c>
      <c r="E53" s="69" t="s">
        <v>54</v>
      </c>
      <c r="F53" s="69">
        <v>322.3</v>
      </c>
      <c r="G53" s="22"/>
      <c r="H53" s="109">
        <f t="shared" si="2"/>
        <v>0</v>
      </c>
      <c r="J53" s="63"/>
    </row>
    <row r="54" spans="2:10" s="62" customFormat="1" ht="78.75">
      <c r="B54" s="110">
        <f>+COUNT($B$45:B53)+1</f>
        <v>9</v>
      </c>
      <c r="C54" s="111" t="s">
        <v>257</v>
      </c>
      <c r="D54" s="112" t="s">
        <v>313</v>
      </c>
      <c r="E54" s="69" t="s">
        <v>22</v>
      </c>
      <c r="F54" s="69">
        <v>3</v>
      </c>
      <c r="G54" s="22"/>
      <c r="H54" s="109">
        <f t="shared" si="2"/>
        <v>0</v>
      </c>
      <c r="J54" s="63"/>
    </row>
    <row r="55" spans="2:10" s="62" customFormat="1" ht="15.75" customHeight="1">
      <c r="B55" s="117"/>
      <c r="C55" s="118"/>
      <c r="D55" s="119"/>
      <c r="E55" s="120"/>
      <c r="F55" s="121"/>
      <c r="G55" s="53"/>
      <c r="H55" s="122"/>
    </row>
    <row r="56" spans="2:10" s="62" customFormat="1" ht="16.5" thickBot="1">
      <c r="B56" s="123"/>
      <c r="C56" s="124"/>
      <c r="D56" s="124"/>
      <c r="E56" s="125"/>
      <c r="F56" s="125"/>
      <c r="G56" s="21" t="str">
        <f>C44&amp;" SKUPAJ:"</f>
        <v>KAMNITA ZLOŽBA SKUPAJ:</v>
      </c>
      <c r="H56" s="126">
        <f>SUM(H$46:H$54)</f>
        <v>0</v>
      </c>
    </row>
    <row r="57" spans="2:10" s="62" customFormat="1">
      <c r="B57" s="127"/>
      <c r="C57" s="118"/>
      <c r="D57" s="128"/>
      <c r="E57" s="129"/>
      <c r="F57" s="121"/>
      <c r="G57" s="53"/>
      <c r="H57" s="122"/>
      <c r="J57" s="63"/>
    </row>
    <row r="58" spans="2:10" s="62" customFormat="1">
      <c r="B58" s="104" t="s">
        <v>48</v>
      </c>
      <c r="C58" s="162" t="s">
        <v>7</v>
      </c>
      <c r="D58" s="162"/>
      <c r="E58" s="105"/>
      <c r="F58" s="106"/>
      <c r="G58" s="19"/>
      <c r="H58" s="107"/>
      <c r="J58" s="63"/>
    </row>
    <row r="59" spans="2:10" s="62" customFormat="1">
      <c r="B59" s="108"/>
      <c r="C59" s="161"/>
      <c r="D59" s="161"/>
      <c r="E59" s="161"/>
      <c r="F59" s="161"/>
      <c r="G59" s="20"/>
      <c r="H59" s="109"/>
    </row>
    <row r="60" spans="2:10" s="62" customFormat="1" ht="47.25">
      <c r="B60" s="110">
        <f>+COUNT($B$59:B59)+1</f>
        <v>1</v>
      </c>
      <c r="C60" s="111" t="s">
        <v>257</v>
      </c>
      <c r="D60" s="112" t="s">
        <v>293</v>
      </c>
      <c r="E60" s="69" t="s">
        <v>24</v>
      </c>
      <c r="F60" s="69">
        <v>35</v>
      </c>
      <c r="G60" s="22"/>
      <c r="H60" s="109">
        <f>+$F60*G60</f>
        <v>0</v>
      </c>
      <c r="J60" s="63"/>
    </row>
    <row r="61" spans="2:10" s="62" customFormat="1" ht="47.25">
      <c r="B61" s="110">
        <f>+COUNT($B$59:B60)+1</f>
        <v>2</v>
      </c>
      <c r="C61" s="111" t="s">
        <v>257</v>
      </c>
      <c r="D61" s="112" t="s">
        <v>294</v>
      </c>
      <c r="E61" s="69" t="s">
        <v>49</v>
      </c>
      <c r="F61" s="69">
        <v>35</v>
      </c>
      <c r="G61" s="22"/>
      <c r="H61" s="109">
        <f t="shared" ref="H61:H67" si="3">+$F61*G61</f>
        <v>0</v>
      </c>
      <c r="J61" s="63"/>
    </row>
    <row r="62" spans="2:10" s="62" customFormat="1" ht="63">
      <c r="B62" s="110">
        <f>+COUNT($B$59:B61)+1</f>
        <v>3</v>
      </c>
      <c r="C62" s="111" t="s">
        <v>314</v>
      </c>
      <c r="D62" s="112" t="s">
        <v>315</v>
      </c>
      <c r="E62" s="69" t="s">
        <v>49</v>
      </c>
      <c r="F62" s="69">
        <v>18</v>
      </c>
      <c r="G62" s="22"/>
      <c r="H62" s="109">
        <f t="shared" si="3"/>
        <v>0</v>
      </c>
      <c r="J62" s="63"/>
    </row>
    <row r="63" spans="2:10" s="62" customFormat="1" ht="31.5">
      <c r="B63" s="110">
        <f>+COUNT($B$59:B62)+1</f>
        <v>4</v>
      </c>
      <c r="C63" s="111" t="s">
        <v>316</v>
      </c>
      <c r="D63" s="112" t="s">
        <v>317</v>
      </c>
      <c r="E63" s="69" t="s">
        <v>49</v>
      </c>
      <c r="F63" s="69">
        <v>10</v>
      </c>
      <c r="G63" s="22"/>
      <c r="H63" s="109">
        <f t="shared" si="3"/>
        <v>0</v>
      </c>
      <c r="J63" s="63"/>
    </row>
    <row r="64" spans="2:10" s="62" customFormat="1" ht="78.75">
      <c r="B64" s="110">
        <f>+COUNT($B$59:B63)+1</f>
        <v>5</v>
      </c>
      <c r="C64" s="111" t="s">
        <v>318</v>
      </c>
      <c r="D64" s="112" t="s">
        <v>319</v>
      </c>
      <c r="E64" s="69" t="s">
        <v>22</v>
      </c>
      <c r="F64" s="69">
        <v>1</v>
      </c>
      <c r="G64" s="22"/>
      <c r="H64" s="109">
        <f t="shared" si="3"/>
        <v>0</v>
      </c>
      <c r="J64" s="63"/>
    </row>
    <row r="65" spans="2:10" s="62" customFormat="1" ht="47.25">
      <c r="B65" s="110">
        <f>+COUNT($B$59:B64)+1</f>
        <v>6</v>
      </c>
      <c r="C65" s="111" t="s">
        <v>320</v>
      </c>
      <c r="D65" s="112" t="s">
        <v>321</v>
      </c>
      <c r="E65" s="69" t="s">
        <v>22</v>
      </c>
      <c r="F65" s="69">
        <v>1</v>
      </c>
      <c r="G65" s="22"/>
      <c r="H65" s="109">
        <f t="shared" si="3"/>
        <v>0</v>
      </c>
      <c r="J65" s="63"/>
    </row>
    <row r="66" spans="2:10" s="62" customFormat="1" ht="47.25">
      <c r="B66" s="110">
        <f>+COUNT($B$59:B65)+1</f>
        <v>7</v>
      </c>
      <c r="C66" s="111" t="s">
        <v>257</v>
      </c>
      <c r="D66" s="112" t="s">
        <v>301</v>
      </c>
      <c r="E66" s="69" t="s">
        <v>24</v>
      </c>
      <c r="F66" s="69">
        <v>2</v>
      </c>
      <c r="G66" s="22"/>
      <c r="H66" s="109">
        <f t="shared" si="3"/>
        <v>0</v>
      </c>
      <c r="J66" s="63"/>
    </row>
    <row r="67" spans="2:10" s="62" customFormat="1" ht="31.5">
      <c r="B67" s="110">
        <f>+COUNT($B$59:B66)+1</f>
        <v>8</v>
      </c>
      <c r="C67" s="111" t="s">
        <v>257</v>
      </c>
      <c r="D67" s="112" t="s">
        <v>322</v>
      </c>
      <c r="E67" s="69" t="s">
        <v>52</v>
      </c>
      <c r="F67" s="69">
        <v>28</v>
      </c>
      <c r="G67" s="22"/>
      <c r="H67" s="109">
        <f t="shared" si="3"/>
        <v>0</v>
      </c>
      <c r="J67" s="63"/>
    </row>
    <row r="68" spans="2:10" s="62" customFormat="1" ht="15.75" customHeight="1">
      <c r="B68" s="117"/>
      <c r="C68" s="118"/>
      <c r="D68" s="119"/>
      <c r="E68" s="120"/>
      <c r="F68" s="121"/>
      <c r="G68" s="53"/>
      <c r="H68" s="122"/>
    </row>
    <row r="69" spans="2:10" s="62" customFormat="1" ht="16.5" thickBot="1">
      <c r="B69" s="123"/>
      <c r="C69" s="124"/>
      <c r="D69" s="124"/>
      <c r="E69" s="125"/>
      <c r="F69" s="125"/>
      <c r="G69" s="21" t="str">
        <f>C58&amp;" SKUPAJ:"</f>
        <v>ODVODNJAVANJE SKUPAJ:</v>
      </c>
      <c r="H69" s="126">
        <f>SUM(H$60:H$67)</f>
        <v>0</v>
      </c>
    </row>
  </sheetData>
  <mergeCells count="8">
    <mergeCell ref="C58:D58"/>
    <mergeCell ref="C59:F59"/>
    <mergeCell ref="C20:D20"/>
    <mergeCell ref="C21:F21"/>
    <mergeCell ref="C28:D28"/>
    <mergeCell ref="C29:F29"/>
    <mergeCell ref="C44:D44"/>
    <mergeCell ref="C45:F4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9C"/>
  </sheetPr>
  <dimension ref="B1:K66"/>
  <sheetViews>
    <sheetView view="pageBreakPreview" topLeftCell="A54" zoomScale="85" zoomScaleNormal="100" zoomScaleSheetLayoutView="85" workbookViewId="0">
      <selection activeCell="H66" sqref="H66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50</v>
      </c>
      <c r="C1" s="59" t="str">
        <f ca="1">MID(CELL("filename",A1),FIND("]",CELL("filename",A1))+1,255)</f>
        <v>KZ-3</v>
      </c>
    </row>
    <row r="3" spans="2:10">
      <c r="B3" s="64" t="s">
        <v>13</v>
      </c>
    </row>
    <row r="4" spans="2:10">
      <c r="B4" s="66" t="str">
        <f ca="1">"REKAPITULACIJA "&amp;C1</f>
        <v>REKAPITULACIJA KZ-3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VLOOKUP(B6,$B$16:$H$9793,2,FALSE)</f>
        <v>GRADBENA DELA</v>
      </c>
      <c r="E6" s="79"/>
      <c r="F6" s="61"/>
      <c r="H6" s="80">
        <f>VLOOKUP($D6&amp;" SKUPAJ:",$G$17:H$9884,2,FALSE)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VLOOKUP(B8,$B$16:$H$9793,2,FALSE)</f>
        <v>ZEMELJSKA DELA</v>
      </c>
      <c r="E8" s="79"/>
      <c r="F8" s="61"/>
      <c r="H8" s="80">
        <f>VLOOKUP($D8&amp;" SKUPAJ:",$G$17:H$9884,2,FALSE)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VLOOKUP(B10,$B$16:$H$9793,2,FALSE)</f>
        <v>KAMNITA ZLOŽBA</v>
      </c>
      <c r="E10" s="79"/>
      <c r="F10" s="61"/>
      <c r="H10" s="80">
        <f>VLOOKUP($D10&amp;" SKUPAJ:",$G$17:H$9884,2,FALSE)</f>
        <v>0</v>
      </c>
    </row>
    <row r="11" spans="2:10">
      <c r="B11" s="77"/>
      <c r="D11" s="78"/>
      <c r="E11" s="79"/>
      <c r="F11" s="61"/>
      <c r="H11" s="80"/>
    </row>
    <row r="12" spans="2:10">
      <c r="B12" s="77" t="s">
        <v>48</v>
      </c>
      <c r="D12" s="78" t="str">
        <f>VLOOKUP(B12,$B$16:$H$9793,2,FALSE)</f>
        <v>ODVODNJAVANJE</v>
      </c>
      <c r="E12" s="79"/>
      <c r="F12" s="61"/>
      <c r="H12" s="80">
        <f>VLOOKUP($D12&amp;" SKUPAJ:",$G$17:H$9884,2,FALSE)</f>
        <v>0</v>
      </c>
    </row>
    <row r="13" spans="2:10" s="62" customFormat="1" ht="16.5" thickBot="1">
      <c r="B13" s="87"/>
      <c r="C13" s="88"/>
      <c r="D13" s="89"/>
      <c r="E13" s="90"/>
      <c r="F13" s="91"/>
      <c r="G13" s="16"/>
      <c r="H13" s="92"/>
    </row>
    <row r="14" spans="2:10" s="62" customFormat="1" ht="16.5" thickTop="1">
      <c r="B14" s="93"/>
      <c r="C14" s="94"/>
      <c r="D14" s="95"/>
      <c r="E14" s="96"/>
      <c r="F14" s="97"/>
      <c r="G14" s="17" t="str">
        <f ca="1">"SKUPAJ "&amp;C1&amp;" (BREZ DDV):"</f>
        <v>SKUPAJ KZ-3 (BREZ DDV):</v>
      </c>
      <c r="H14" s="98">
        <f>SUM(H6:H12)</f>
        <v>0</v>
      </c>
    </row>
    <row r="16" spans="2:10" s="62" customFormat="1" ht="16.5" thickBot="1">
      <c r="B16" s="99" t="s">
        <v>0</v>
      </c>
      <c r="C16" s="100" t="s">
        <v>1</v>
      </c>
      <c r="D16" s="101" t="s">
        <v>2</v>
      </c>
      <c r="E16" s="102" t="s">
        <v>3</v>
      </c>
      <c r="F16" s="102" t="s">
        <v>4</v>
      </c>
      <c r="G16" s="18" t="s">
        <v>5</v>
      </c>
      <c r="H16" s="102" t="s">
        <v>6</v>
      </c>
    </row>
    <row r="18" spans="2:11">
      <c r="B18" s="103"/>
      <c r="C18" s="103"/>
      <c r="D18" s="103"/>
      <c r="E18" s="103"/>
      <c r="F18" s="103"/>
      <c r="G18" s="55"/>
      <c r="H18" s="103"/>
    </row>
    <row r="20" spans="2:11" s="62" customFormat="1">
      <c r="B20" s="104" t="s">
        <v>46</v>
      </c>
      <c r="C20" s="162" t="s">
        <v>241</v>
      </c>
      <c r="D20" s="162"/>
      <c r="E20" s="105"/>
      <c r="F20" s="106"/>
      <c r="G20" s="19"/>
      <c r="H20" s="107"/>
    </row>
    <row r="21" spans="2:11" s="62" customFormat="1">
      <c r="B21" s="108"/>
      <c r="C21" s="161"/>
      <c r="D21" s="161"/>
      <c r="E21" s="161"/>
      <c r="F21" s="161"/>
      <c r="G21" s="20"/>
      <c r="H21" s="109"/>
    </row>
    <row r="22" spans="2:11" s="62" customFormat="1" ht="31.5">
      <c r="B22" s="110">
        <f>+COUNT($B$21:B21)+1</f>
        <v>1</v>
      </c>
      <c r="C22" s="111" t="s">
        <v>257</v>
      </c>
      <c r="D22" s="112" t="s">
        <v>302</v>
      </c>
      <c r="E22" s="69" t="s">
        <v>118</v>
      </c>
      <c r="F22" s="69">
        <v>1</v>
      </c>
      <c r="G22" s="22"/>
      <c r="H22" s="109">
        <f>+$F22*G22</f>
        <v>0</v>
      </c>
      <c r="K22" s="60"/>
    </row>
    <row r="23" spans="2:11" s="62" customFormat="1" ht="31.5">
      <c r="B23" s="110">
        <f>+COUNT($B$21:B22)+1</f>
        <v>2</v>
      </c>
      <c r="C23" s="111" t="s">
        <v>303</v>
      </c>
      <c r="D23" s="112" t="s">
        <v>304</v>
      </c>
      <c r="E23" s="69" t="s">
        <v>22</v>
      </c>
      <c r="F23" s="69">
        <v>3</v>
      </c>
      <c r="G23" s="22"/>
      <c r="H23" s="109">
        <f t="shared" ref="H23:H24" si="0">+$F23*G23</f>
        <v>0</v>
      </c>
      <c r="K23" s="60"/>
    </row>
    <row r="24" spans="2:11" s="62" customFormat="1" ht="63">
      <c r="B24" s="110">
        <f>+COUNT($B$21:B23)+1</f>
        <v>3</v>
      </c>
      <c r="C24" s="111" t="s">
        <v>323</v>
      </c>
      <c r="D24" s="112" t="s">
        <v>324</v>
      </c>
      <c r="E24" s="69" t="s">
        <v>49</v>
      </c>
      <c r="F24" s="69">
        <v>15</v>
      </c>
      <c r="G24" s="22"/>
      <c r="H24" s="109">
        <f t="shared" si="0"/>
        <v>0</v>
      </c>
      <c r="K24" s="60"/>
    </row>
    <row r="25" spans="2:11" s="62" customFormat="1" ht="15.75" customHeight="1">
      <c r="B25" s="117"/>
      <c r="C25" s="118"/>
      <c r="D25" s="119"/>
      <c r="E25" s="120"/>
      <c r="F25" s="121"/>
      <c r="G25" s="53"/>
      <c r="H25" s="122"/>
    </row>
    <row r="26" spans="2:11" s="62" customFormat="1" ht="16.5" thickBot="1">
      <c r="B26" s="123"/>
      <c r="C26" s="124"/>
      <c r="D26" s="124"/>
      <c r="E26" s="125"/>
      <c r="F26" s="125"/>
      <c r="G26" s="21" t="str">
        <f>C20&amp;" SKUPAJ:"</f>
        <v>GRADBENA DELA SKUPAJ:</v>
      </c>
      <c r="H26" s="126">
        <f>SUM(H$22:H$24)</f>
        <v>0</v>
      </c>
    </row>
    <row r="27" spans="2:11" s="62" customFormat="1">
      <c r="B27" s="117"/>
      <c r="C27" s="118"/>
      <c r="D27" s="119"/>
      <c r="E27" s="120"/>
      <c r="F27" s="121"/>
      <c r="G27" s="53"/>
      <c r="H27" s="122"/>
    </row>
    <row r="28" spans="2:11" s="62" customFormat="1">
      <c r="B28" s="104" t="s">
        <v>47</v>
      </c>
      <c r="C28" s="162" t="s">
        <v>138</v>
      </c>
      <c r="D28" s="162"/>
      <c r="E28" s="105"/>
      <c r="F28" s="106"/>
      <c r="G28" s="19"/>
      <c r="H28" s="107"/>
    </row>
    <row r="29" spans="2:11" s="62" customFormat="1">
      <c r="B29" s="108"/>
      <c r="C29" s="161"/>
      <c r="D29" s="161"/>
      <c r="E29" s="161"/>
      <c r="F29" s="161"/>
      <c r="G29" s="20"/>
      <c r="H29" s="109"/>
    </row>
    <row r="30" spans="2:11" s="62" customFormat="1" ht="78.75">
      <c r="B30" s="110">
        <f>+COUNT($B$29:B29)+1</f>
        <v>1</v>
      </c>
      <c r="C30" s="111" t="s">
        <v>261</v>
      </c>
      <c r="D30" s="112" t="s">
        <v>262</v>
      </c>
      <c r="E30" s="69" t="s">
        <v>24</v>
      </c>
      <c r="F30" s="69">
        <v>5</v>
      </c>
      <c r="G30" s="22"/>
      <c r="H30" s="109">
        <f t="shared" ref="H30:H40" si="1">+$F30*G30</f>
        <v>0</v>
      </c>
    </row>
    <row r="31" spans="2:11" s="62" customFormat="1" ht="78.75">
      <c r="B31" s="110">
        <f>+COUNT($B$29:B30)+1</f>
        <v>2</v>
      </c>
      <c r="C31" s="116" t="s">
        <v>274</v>
      </c>
      <c r="D31" s="112" t="s">
        <v>263</v>
      </c>
      <c r="E31" s="69" t="s">
        <v>24</v>
      </c>
      <c r="F31" s="69">
        <v>3</v>
      </c>
      <c r="G31" s="22"/>
      <c r="H31" s="109">
        <f t="shared" si="1"/>
        <v>0</v>
      </c>
    </row>
    <row r="32" spans="2:11" s="62" customFormat="1" ht="63">
      <c r="B32" s="110">
        <f>+COUNT($B$29:B31)+1</f>
        <v>3</v>
      </c>
      <c r="C32" s="111" t="s">
        <v>264</v>
      </c>
      <c r="D32" s="112" t="s">
        <v>325</v>
      </c>
      <c r="E32" s="69" t="s">
        <v>24</v>
      </c>
      <c r="F32" s="69">
        <v>30</v>
      </c>
      <c r="G32" s="22"/>
      <c r="H32" s="109">
        <f t="shared" si="1"/>
        <v>0</v>
      </c>
    </row>
    <row r="33" spans="2:10" s="62" customFormat="1" ht="47.25">
      <c r="B33" s="110">
        <f>+COUNT($B$29:B32)+1</f>
        <v>4</v>
      </c>
      <c r="C33" s="116" t="s">
        <v>275</v>
      </c>
      <c r="D33" s="112" t="s">
        <v>326</v>
      </c>
      <c r="E33" s="69" t="s">
        <v>24</v>
      </c>
      <c r="F33" s="69">
        <v>20</v>
      </c>
      <c r="G33" s="22"/>
      <c r="H33" s="109">
        <f t="shared" si="1"/>
        <v>0</v>
      </c>
    </row>
    <row r="34" spans="2:10" s="62" customFormat="1" ht="31.5">
      <c r="B34" s="110">
        <f>+COUNT($B$29:B33)+1</f>
        <v>5</v>
      </c>
      <c r="C34" s="111" t="s">
        <v>257</v>
      </c>
      <c r="D34" s="112" t="s">
        <v>267</v>
      </c>
      <c r="E34" s="69" t="s">
        <v>24</v>
      </c>
      <c r="F34" s="69">
        <v>15</v>
      </c>
      <c r="G34" s="22"/>
      <c r="H34" s="109">
        <f t="shared" si="1"/>
        <v>0</v>
      </c>
    </row>
    <row r="35" spans="2:10" s="62" customFormat="1" ht="63">
      <c r="B35" s="110">
        <f>+COUNT($B$29:B34)+1</f>
        <v>6</v>
      </c>
      <c r="C35" s="111" t="s">
        <v>257</v>
      </c>
      <c r="D35" s="112" t="s">
        <v>268</v>
      </c>
      <c r="E35" s="69" t="s">
        <v>24</v>
      </c>
      <c r="F35" s="69">
        <v>15</v>
      </c>
      <c r="G35" s="22"/>
      <c r="H35" s="109">
        <f t="shared" si="1"/>
        <v>0</v>
      </c>
    </row>
    <row r="36" spans="2:10" s="62" customFormat="1" ht="31.5">
      <c r="B36" s="110">
        <f>+COUNT($B$29:B35)+1</f>
        <v>7</v>
      </c>
      <c r="C36" s="111" t="s">
        <v>257</v>
      </c>
      <c r="D36" s="112" t="s">
        <v>439</v>
      </c>
      <c r="E36" s="69" t="s">
        <v>24</v>
      </c>
      <c r="F36" s="69">
        <v>35</v>
      </c>
      <c r="G36" s="22"/>
      <c r="H36" s="109">
        <f t="shared" si="1"/>
        <v>0</v>
      </c>
    </row>
    <row r="37" spans="2:10" s="62" customFormat="1" ht="31.5">
      <c r="B37" s="110">
        <f>+COUNT($B$29:B36)+1</f>
        <v>8</v>
      </c>
      <c r="C37" s="111" t="s">
        <v>269</v>
      </c>
      <c r="D37" s="112" t="s">
        <v>270</v>
      </c>
      <c r="E37" s="69" t="s">
        <v>23</v>
      </c>
      <c r="F37" s="69">
        <v>18</v>
      </c>
      <c r="G37" s="22"/>
      <c r="H37" s="109">
        <f t="shared" si="1"/>
        <v>0</v>
      </c>
    </row>
    <row r="38" spans="2:10" s="62" customFormat="1" ht="31.5">
      <c r="B38" s="110">
        <f>+COUNT($B$29:B37)+1</f>
        <v>9</v>
      </c>
      <c r="C38" s="111" t="s">
        <v>257</v>
      </c>
      <c r="D38" s="112" t="s">
        <v>271</v>
      </c>
      <c r="E38" s="69" t="s">
        <v>23</v>
      </c>
      <c r="F38" s="69">
        <v>50</v>
      </c>
      <c r="G38" s="22"/>
      <c r="H38" s="109">
        <f t="shared" si="1"/>
        <v>0</v>
      </c>
    </row>
    <row r="39" spans="2:10" s="62" customFormat="1" ht="31.5">
      <c r="B39" s="110">
        <f>+COUNT($B$29:B38)+1</f>
        <v>10</v>
      </c>
      <c r="C39" s="111" t="s">
        <v>86</v>
      </c>
      <c r="D39" s="112" t="s">
        <v>272</v>
      </c>
      <c r="E39" s="69" t="s">
        <v>23</v>
      </c>
      <c r="F39" s="69">
        <v>50</v>
      </c>
      <c r="G39" s="22"/>
      <c r="H39" s="109">
        <f t="shared" si="1"/>
        <v>0</v>
      </c>
    </row>
    <row r="40" spans="2:10" s="62" customFormat="1">
      <c r="B40" s="110">
        <f>+COUNT($B$29:B39)+1</f>
        <v>11</v>
      </c>
      <c r="C40" s="111" t="s">
        <v>104</v>
      </c>
      <c r="D40" s="112" t="s">
        <v>273</v>
      </c>
      <c r="E40" s="69" t="s">
        <v>23</v>
      </c>
      <c r="F40" s="69">
        <v>50</v>
      </c>
      <c r="G40" s="22"/>
      <c r="H40" s="109">
        <f t="shared" si="1"/>
        <v>0</v>
      </c>
    </row>
    <row r="41" spans="2:10" s="62" customFormat="1" ht="15.75" customHeight="1">
      <c r="B41" s="117"/>
      <c r="C41" s="118"/>
      <c r="D41" s="119"/>
      <c r="E41" s="120"/>
      <c r="F41" s="121"/>
      <c r="G41" s="53"/>
      <c r="H41" s="122"/>
    </row>
    <row r="42" spans="2:10" s="62" customFormat="1" ht="16.5" thickBot="1">
      <c r="B42" s="123"/>
      <c r="C42" s="124"/>
      <c r="D42" s="124"/>
      <c r="E42" s="125"/>
      <c r="F42" s="125"/>
      <c r="G42" s="21" t="str">
        <f>C28&amp;" SKUPAJ:"</f>
        <v>ZEMELJSKA DELA SKUPAJ:</v>
      </c>
      <c r="H42" s="126">
        <f>SUM(H$30:H$40)</f>
        <v>0</v>
      </c>
    </row>
    <row r="43" spans="2:10" s="62" customFormat="1">
      <c r="B43" s="127"/>
      <c r="C43" s="118"/>
      <c r="D43" s="128"/>
      <c r="E43" s="129"/>
      <c r="F43" s="121"/>
      <c r="G43" s="53"/>
      <c r="H43" s="122"/>
      <c r="J43" s="63"/>
    </row>
    <row r="44" spans="2:10" s="62" customFormat="1">
      <c r="B44" s="104" t="s">
        <v>44</v>
      </c>
      <c r="C44" s="162" t="s">
        <v>292</v>
      </c>
      <c r="D44" s="162"/>
      <c r="E44" s="105"/>
      <c r="F44" s="106"/>
      <c r="G44" s="19"/>
      <c r="H44" s="107"/>
      <c r="J44" s="63"/>
    </row>
    <row r="45" spans="2:10" s="62" customFormat="1">
      <c r="B45" s="108"/>
      <c r="C45" s="161"/>
      <c r="D45" s="161"/>
      <c r="E45" s="161"/>
      <c r="F45" s="161"/>
      <c r="G45" s="20"/>
      <c r="H45" s="109"/>
    </row>
    <row r="46" spans="2:10" s="62" customFormat="1" ht="31.5">
      <c r="B46" s="110">
        <f>+COUNT($B45:B$45)+1</f>
        <v>1</v>
      </c>
      <c r="C46" s="111" t="s">
        <v>276</v>
      </c>
      <c r="D46" s="112" t="s">
        <v>277</v>
      </c>
      <c r="E46" s="69" t="s">
        <v>23</v>
      </c>
      <c r="F46" s="69">
        <v>18</v>
      </c>
      <c r="G46" s="22"/>
      <c r="H46" s="109">
        <f>+$F46*G46</f>
        <v>0</v>
      </c>
      <c r="J46" s="63"/>
    </row>
    <row r="47" spans="2:10" s="62" customFormat="1" ht="47.25">
      <c r="B47" s="110">
        <f>+COUNT($B$45:B46)+1</f>
        <v>2</v>
      </c>
      <c r="C47" s="116" t="s">
        <v>290</v>
      </c>
      <c r="D47" s="112" t="s">
        <v>278</v>
      </c>
      <c r="E47" s="69" t="s">
        <v>24</v>
      </c>
      <c r="F47" s="69">
        <v>8</v>
      </c>
      <c r="G47" s="22"/>
      <c r="H47" s="109">
        <f t="shared" ref="H47:H53" si="2">+$F47*G47</f>
        <v>0</v>
      </c>
      <c r="J47" s="63"/>
    </row>
    <row r="48" spans="2:10" s="62" customFormat="1" ht="63">
      <c r="B48" s="110">
        <f>+COUNT($B$45:B47)+1</f>
        <v>3</v>
      </c>
      <c r="C48" s="111" t="s">
        <v>257</v>
      </c>
      <c r="D48" s="112" t="s">
        <v>309</v>
      </c>
      <c r="E48" s="69" t="s">
        <v>24</v>
      </c>
      <c r="F48" s="69">
        <v>16</v>
      </c>
      <c r="G48" s="22"/>
      <c r="H48" s="109">
        <f t="shared" si="2"/>
        <v>0</v>
      </c>
      <c r="J48" s="63"/>
    </row>
    <row r="49" spans="2:10" s="62" customFormat="1" ht="47.25">
      <c r="B49" s="110">
        <f>+COUNT($B$45:B48)+1</f>
        <v>4</v>
      </c>
      <c r="C49" s="111" t="s">
        <v>257</v>
      </c>
      <c r="D49" s="112" t="s">
        <v>280</v>
      </c>
      <c r="E49" s="69" t="s">
        <v>49</v>
      </c>
      <c r="F49" s="69">
        <v>16</v>
      </c>
      <c r="G49" s="22"/>
      <c r="H49" s="109">
        <f t="shared" si="2"/>
        <v>0</v>
      </c>
      <c r="J49" s="63"/>
    </row>
    <row r="50" spans="2:10" s="62" customFormat="1" ht="31.5">
      <c r="B50" s="110">
        <f>+COUNT($B$45:B49)+1</f>
        <v>5</v>
      </c>
      <c r="C50" s="111" t="s">
        <v>281</v>
      </c>
      <c r="D50" s="112" t="s">
        <v>282</v>
      </c>
      <c r="E50" s="69" t="s">
        <v>23</v>
      </c>
      <c r="F50" s="69">
        <v>2</v>
      </c>
      <c r="G50" s="22"/>
      <c r="H50" s="109">
        <f t="shared" si="2"/>
        <v>0</v>
      </c>
      <c r="J50" s="63"/>
    </row>
    <row r="51" spans="2:10" s="62" customFormat="1" ht="31.5">
      <c r="B51" s="110">
        <f>+COUNT($B$45:B50)+1</f>
        <v>6</v>
      </c>
      <c r="C51" s="111" t="s">
        <v>283</v>
      </c>
      <c r="D51" s="112" t="s">
        <v>327</v>
      </c>
      <c r="E51" s="69" t="s">
        <v>23</v>
      </c>
      <c r="F51" s="69">
        <v>16</v>
      </c>
      <c r="G51" s="22"/>
      <c r="H51" s="109">
        <f t="shared" si="2"/>
        <v>0</v>
      </c>
      <c r="J51" s="63"/>
    </row>
    <row r="52" spans="2:10" s="62" customFormat="1" ht="63">
      <c r="B52" s="110">
        <f>+COUNT($B$45:B51)+1</f>
        <v>7</v>
      </c>
      <c r="C52" s="116" t="s">
        <v>329</v>
      </c>
      <c r="D52" s="112" t="s">
        <v>328</v>
      </c>
      <c r="E52" s="69" t="s">
        <v>24</v>
      </c>
      <c r="F52" s="69">
        <v>4</v>
      </c>
      <c r="G52" s="22"/>
      <c r="H52" s="109">
        <f t="shared" si="2"/>
        <v>0</v>
      </c>
      <c r="J52" s="63"/>
    </row>
    <row r="53" spans="2:10" s="62" customFormat="1" ht="63">
      <c r="B53" s="110">
        <f>+COUNT($B$45:B52)+1</f>
        <v>8</v>
      </c>
      <c r="C53" s="111" t="s">
        <v>286</v>
      </c>
      <c r="D53" s="112" t="s">
        <v>312</v>
      </c>
      <c r="E53" s="69" t="s">
        <v>54</v>
      </c>
      <c r="F53" s="69">
        <v>309</v>
      </c>
      <c r="G53" s="22"/>
      <c r="H53" s="109">
        <f t="shared" si="2"/>
        <v>0</v>
      </c>
      <c r="J53" s="63"/>
    </row>
    <row r="54" spans="2:10" s="62" customFormat="1" ht="15.75" customHeight="1">
      <c r="B54" s="117"/>
      <c r="C54" s="118"/>
      <c r="D54" s="119"/>
      <c r="E54" s="120"/>
      <c r="F54" s="121"/>
      <c r="G54" s="53"/>
      <c r="H54" s="122"/>
    </row>
    <row r="55" spans="2:10" s="62" customFormat="1" ht="16.5" thickBot="1">
      <c r="B55" s="123"/>
      <c r="C55" s="124"/>
      <c r="D55" s="124"/>
      <c r="E55" s="125"/>
      <c r="F55" s="125"/>
      <c r="G55" s="21" t="str">
        <f>C44&amp;" SKUPAJ:"</f>
        <v>KAMNITA ZLOŽBA SKUPAJ:</v>
      </c>
      <c r="H55" s="126">
        <f>SUM(H$46:H$53)</f>
        <v>0</v>
      </c>
    </row>
    <row r="56" spans="2:10" s="62" customFormat="1">
      <c r="B56" s="127"/>
      <c r="C56" s="118"/>
      <c r="D56" s="128"/>
      <c r="E56" s="129"/>
      <c r="F56" s="121"/>
      <c r="G56" s="53"/>
      <c r="H56" s="122"/>
      <c r="J56" s="63"/>
    </row>
    <row r="57" spans="2:10" s="62" customFormat="1">
      <c r="B57" s="104" t="s">
        <v>48</v>
      </c>
      <c r="C57" s="162" t="s">
        <v>7</v>
      </c>
      <c r="D57" s="162"/>
      <c r="E57" s="105"/>
      <c r="F57" s="106"/>
      <c r="G57" s="19"/>
      <c r="H57" s="107"/>
      <c r="J57" s="63"/>
    </row>
    <row r="58" spans="2:10" s="62" customFormat="1">
      <c r="B58" s="108"/>
      <c r="C58" s="161"/>
      <c r="D58" s="161"/>
      <c r="E58" s="161"/>
      <c r="F58" s="161"/>
      <c r="G58" s="20"/>
      <c r="H58" s="109"/>
    </row>
    <row r="59" spans="2:10" s="62" customFormat="1" ht="47.25">
      <c r="B59" s="110">
        <f>+COUNT($B$58:B58)+1</f>
        <v>1</v>
      </c>
      <c r="C59" s="111" t="s">
        <v>257</v>
      </c>
      <c r="D59" s="112" t="s">
        <v>293</v>
      </c>
      <c r="E59" s="69" t="s">
        <v>24</v>
      </c>
      <c r="F59" s="69">
        <v>12</v>
      </c>
      <c r="G59" s="22"/>
      <c r="H59" s="109">
        <f>+$F59*G59</f>
        <v>0</v>
      </c>
      <c r="J59" s="63"/>
    </row>
    <row r="60" spans="2:10" s="62" customFormat="1" ht="47.25">
      <c r="B60" s="110">
        <f>+COUNT($B$58:B59)+1</f>
        <v>2</v>
      </c>
      <c r="C60" s="111" t="s">
        <v>257</v>
      </c>
      <c r="D60" s="112" t="s">
        <v>294</v>
      </c>
      <c r="E60" s="69" t="s">
        <v>49</v>
      </c>
      <c r="F60" s="69">
        <v>16</v>
      </c>
      <c r="G60" s="22"/>
      <c r="H60" s="109">
        <f t="shared" ref="H60:H64" si="3">+$F60*G60</f>
        <v>0</v>
      </c>
      <c r="J60" s="63"/>
    </row>
    <row r="61" spans="2:10" s="62" customFormat="1" ht="63">
      <c r="B61" s="110">
        <f>+COUNT($B$58:B60)+1</f>
        <v>3</v>
      </c>
      <c r="C61" s="111" t="s">
        <v>295</v>
      </c>
      <c r="D61" s="112" t="s">
        <v>296</v>
      </c>
      <c r="E61" s="69" t="s">
        <v>49</v>
      </c>
      <c r="F61" s="69">
        <v>6</v>
      </c>
      <c r="G61" s="22"/>
      <c r="H61" s="109">
        <f t="shared" si="3"/>
        <v>0</v>
      </c>
      <c r="J61" s="63"/>
    </row>
    <row r="62" spans="2:10" s="62" customFormat="1" ht="78.75">
      <c r="B62" s="110">
        <f>+COUNT($B$58:B61)+1</f>
        <v>4</v>
      </c>
      <c r="C62" s="111" t="s">
        <v>297</v>
      </c>
      <c r="D62" s="112" t="s">
        <v>298</v>
      </c>
      <c r="E62" s="69" t="s">
        <v>22</v>
      </c>
      <c r="F62" s="69">
        <v>1</v>
      </c>
      <c r="G62" s="22"/>
      <c r="H62" s="109">
        <f t="shared" si="3"/>
        <v>0</v>
      </c>
      <c r="J62" s="63"/>
    </row>
    <row r="63" spans="2:10" s="62" customFormat="1" ht="47.25">
      <c r="B63" s="110">
        <f>+COUNT($B$58:B62)+1</f>
        <v>5</v>
      </c>
      <c r="C63" s="111" t="s">
        <v>299</v>
      </c>
      <c r="D63" s="112" t="s">
        <v>300</v>
      </c>
      <c r="E63" s="69" t="s">
        <v>22</v>
      </c>
      <c r="F63" s="69">
        <v>1</v>
      </c>
      <c r="G63" s="22"/>
      <c r="H63" s="109">
        <f t="shared" si="3"/>
        <v>0</v>
      </c>
      <c r="J63" s="63"/>
    </row>
    <row r="64" spans="2:10" s="62" customFormat="1" ht="47.25">
      <c r="B64" s="110">
        <f>+COUNT($B$58:B63)+1</f>
        <v>6</v>
      </c>
      <c r="C64" s="111" t="s">
        <v>257</v>
      </c>
      <c r="D64" s="112" t="s">
        <v>301</v>
      </c>
      <c r="E64" s="69" t="s">
        <v>24</v>
      </c>
      <c r="F64" s="69">
        <v>2</v>
      </c>
      <c r="G64" s="22"/>
      <c r="H64" s="109">
        <f t="shared" si="3"/>
        <v>0</v>
      </c>
      <c r="J64" s="63"/>
    </row>
    <row r="65" spans="2:8" s="62" customFormat="1" ht="15.75" customHeight="1">
      <c r="B65" s="117"/>
      <c r="C65" s="118"/>
      <c r="D65" s="119"/>
      <c r="E65" s="120"/>
      <c r="F65" s="121"/>
      <c r="G65" s="53"/>
      <c r="H65" s="122"/>
    </row>
    <row r="66" spans="2:8" s="62" customFormat="1" ht="16.5" thickBot="1">
      <c r="B66" s="123"/>
      <c r="C66" s="124"/>
      <c r="D66" s="124"/>
      <c r="E66" s="125"/>
      <c r="F66" s="125"/>
      <c r="G66" s="21" t="str">
        <f>C57&amp;" SKUPAJ:"</f>
        <v>ODVODNJAVANJE SKUPAJ:</v>
      </c>
      <c r="H66" s="126">
        <f>SUM(H$59:H$64)</f>
        <v>0</v>
      </c>
    </row>
  </sheetData>
  <mergeCells count="8">
    <mergeCell ref="C57:D57"/>
    <mergeCell ref="C58:F58"/>
    <mergeCell ref="C20:D20"/>
    <mergeCell ref="C21:F21"/>
    <mergeCell ref="C28:D28"/>
    <mergeCell ref="C29:F29"/>
    <mergeCell ref="C44:D44"/>
    <mergeCell ref="C45:F4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  <rowBreaks count="1" manualBreakCount="1">
    <brk id="40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9C"/>
  </sheetPr>
  <dimension ref="B1:K35"/>
  <sheetViews>
    <sheetView view="pageBreakPreview" topLeftCell="A22" zoomScale="85" zoomScaleNormal="100" zoomScaleSheetLayoutView="85" workbookViewId="0">
      <selection activeCell="H35" sqref="H35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105</v>
      </c>
      <c r="C1" s="59" t="str">
        <f ca="1">MID(CELL("filename",A1),FIND("]",CELL("filename",A1))+1,255)</f>
        <v>TK OMREŽJE</v>
      </c>
    </row>
    <row r="3" spans="2:10">
      <c r="B3" s="64" t="s">
        <v>13</v>
      </c>
    </row>
    <row r="4" spans="2:10">
      <c r="B4" s="66" t="str">
        <f ca="1">"REKAPITULACIJA "&amp;C1</f>
        <v>REKAPITULACIJA TK OMREŽJE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VLOOKUP(B6,$B$14:$H$9749,2,FALSE)</f>
        <v>GRADBENA DELA</v>
      </c>
      <c r="E6" s="79"/>
      <c r="F6" s="61"/>
      <c r="H6" s="80">
        <f>VLOOKUP($D6&amp;" SKUPAJ:",$G$15:H$9840,2,FALSE)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VLOOKUP(B8,$B$14:$H$9749,2,FALSE)</f>
        <v>MONTAŽNA DELA</v>
      </c>
      <c r="E8" s="79"/>
      <c r="F8" s="61"/>
      <c r="H8" s="80">
        <f>VLOOKUP($D8&amp;" SKUPAJ:",$G$15:H$9840,2,FALSE)</f>
        <v>0</v>
      </c>
      <c r="I8" s="85"/>
      <c r="J8" s="86"/>
    </row>
    <row r="9" spans="2:10">
      <c r="B9" s="77"/>
      <c r="D9" s="78"/>
      <c r="E9" s="79"/>
      <c r="F9" s="61"/>
      <c r="H9" s="80"/>
    </row>
    <row r="10" spans="2:10">
      <c r="B10" s="77" t="s">
        <v>48</v>
      </c>
      <c r="D10" s="78" t="str">
        <f>VLOOKUP(B10,$B$14:$H$9749,2,FALSE)</f>
        <v>OSTALE STORITVE</v>
      </c>
      <c r="E10" s="79"/>
      <c r="F10" s="61"/>
      <c r="H10" s="80">
        <f>VLOOKUP($D10&amp;" SKUPAJ:",$G$15:H$9840,2,FALSE)</f>
        <v>0</v>
      </c>
    </row>
    <row r="11" spans="2:10" s="62" customFormat="1" ht="16.5" thickBot="1">
      <c r="B11" s="87"/>
      <c r="C11" s="88"/>
      <c r="D11" s="89"/>
      <c r="E11" s="90"/>
      <c r="F11" s="91"/>
      <c r="G11" s="16"/>
      <c r="H11" s="92"/>
    </row>
    <row r="12" spans="2:10" s="62" customFormat="1" ht="16.5" thickTop="1">
      <c r="B12" s="93"/>
      <c r="C12" s="94"/>
      <c r="D12" s="95"/>
      <c r="E12" s="96"/>
      <c r="F12" s="97"/>
      <c r="G12" s="17" t="str">
        <f ca="1">"SKUPAJ "&amp;C1&amp;" (BREZ DDV):"</f>
        <v>SKUPAJ TK OMREŽJE (BREZ DDV):</v>
      </c>
      <c r="H12" s="98">
        <f>SUM(H6:H10)</f>
        <v>0</v>
      </c>
    </row>
    <row r="14" spans="2:10" s="62" customFormat="1" ht="16.5" thickBot="1">
      <c r="B14" s="99" t="s">
        <v>0</v>
      </c>
      <c r="C14" s="100" t="s">
        <v>1</v>
      </c>
      <c r="D14" s="101" t="s">
        <v>2</v>
      </c>
      <c r="E14" s="102" t="s">
        <v>3</v>
      </c>
      <c r="F14" s="102" t="s">
        <v>4</v>
      </c>
      <c r="G14" s="18" t="s">
        <v>5</v>
      </c>
      <c r="H14" s="102" t="s">
        <v>6</v>
      </c>
    </row>
    <row r="16" spans="2:10" ht="63">
      <c r="B16" s="103"/>
      <c r="C16" s="103" t="s">
        <v>239</v>
      </c>
      <c r="D16" s="103" t="s">
        <v>240</v>
      </c>
      <c r="E16" s="103"/>
      <c r="F16" s="103"/>
      <c r="G16" s="55"/>
      <c r="H16" s="103"/>
    </row>
    <row r="18" spans="2:11" s="62" customFormat="1">
      <c r="B18" s="104" t="s">
        <v>46</v>
      </c>
      <c r="C18" s="162" t="s">
        <v>241</v>
      </c>
      <c r="D18" s="162"/>
      <c r="E18" s="105"/>
      <c r="F18" s="106"/>
      <c r="G18" s="19"/>
      <c r="H18" s="107"/>
    </row>
    <row r="19" spans="2:11" s="62" customFormat="1">
      <c r="B19" s="108"/>
      <c r="C19" s="161"/>
      <c r="D19" s="161"/>
      <c r="E19" s="161"/>
      <c r="F19" s="161"/>
      <c r="G19" s="20"/>
      <c r="H19" s="109"/>
    </row>
    <row r="20" spans="2:11" s="62" customFormat="1" ht="63">
      <c r="B20" s="110">
        <f>+COUNT($B$19:B19)+1</f>
        <v>1</v>
      </c>
      <c r="C20" s="111"/>
      <c r="D20" s="112" t="s">
        <v>242</v>
      </c>
      <c r="E20" s="69" t="s">
        <v>122</v>
      </c>
      <c r="F20" s="69">
        <v>2.5</v>
      </c>
      <c r="G20" s="22"/>
      <c r="H20" s="109">
        <f>+$F20*G20</f>
        <v>0</v>
      </c>
      <c r="K20" s="60"/>
    </row>
    <row r="21" spans="2:11" s="62" customFormat="1" ht="78.75">
      <c r="B21" s="110">
        <f>+COUNT($B$19:B20)+1</f>
        <v>2</v>
      </c>
      <c r="C21" s="111"/>
      <c r="D21" s="112" t="s">
        <v>243</v>
      </c>
      <c r="E21" s="69" t="s">
        <v>22</v>
      </c>
      <c r="F21" s="69">
        <v>1</v>
      </c>
      <c r="G21" s="22"/>
      <c r="H21" s="109">
        <f t="shared" ref="H21" si="0">+$F21*G21</f>
        <v>0</v>
      </c>
      <c r="K21" s="60"/>
    </row>
    <row r="22" spans="2:11" s="62" customFormat="1" ht="15.75" customHeight="1">
      <c r="B22" s="117"/>
      <c r="C22" s="118"/>
      <c r="D22" s="119"/>
      <c r="E22" s="120"/>
      <c r="F22" s="121"/>
      <c r="G22" s="53"/>
      <c r="H22" s="122"/>
    </row>
    <row r="23" spans="2:11" s="62" customFormat="1">
      <c r="B23" s="123"/>
      <c r="C23" s="124"/>
      <c r="D23" s="124"/>
      <c r="E23" s="125"/>
      <c r="F23" s="125"/>
      <c r="G23" s="21" t="str">
        <f>C18&amp;" SKUPAJ:"</f>
        <v>GRADBENA DELA SKUPAJ:</v>
      </c>
      <c r="H23" s="126">
        <f>SUM(H$20:H$21)</f>
        <v>0</v>
      </c>
    </row>
    <row r="24" spans="2:11" s="62" customFormat="1">
      <c r="B24" s="117"/>
      <c r="C24" s="118"/>
      <c r="D24" s="119"/>
      <c r="E24" s="120"/>
      <c r="F24" s="121"/>
      <c r="G24" s="53"/>
      <c r="H24" s="122"/>
    </row>
    <row r="25" spans="2:11" s="62" customFormat="1">
      <c r="B25" s="104" t="s">
        <v>47</v>
      </c>
      <c r="C25" s="162" t="s">
        <v>244</v>
      </c>
      <c r="D25" s="162"/>
      <c r="E25" s="105"/>
      <c r="F25" s="106"/>
      <c r="G25" s="19"/>
      <c r="H25" s="107"/>
    </row>
    <row r="26" spans="2:11" s="62" customFormat="1">
      <c r="B26" s="108"/>
      <c r="C26" s="161"/>
      <c r="D26" s="161"/>
      <c r="E26" s="161"/>
      <c r="F26" s="161"/>
      <c r="G26" s="20"/>
      <c r="H26" s="109"/>
    </row>
    <row r="27" spans="2:11" s="62" customFormat="1" ht="31.5">
      <c r="B27" s="110">
        <f>+COUNT($B$26:B26)+1</f>
        <v>1</v>
      </c>
      <c r="C27" s="111"/>
      <c r="D27" s="112" t="s">
        <v>245</v>
      </c>
      <c r="E27" s="69" t="s">
        <v>118</v>
      </c>
      <c r="F27" s="69">
        <v>1</v>
      </c>
      <c r="G27" s="22"/>
      <c r="H27" s="109">
        <f t="shared" ref="H27" si="1">+$F27*G27</f>
        <v>0</v>
      </c>
    </row>
    <row r="28" spans="2:11" s="62" customFormat="1" ht="15.75" customHeight="1">
      <c r="B28" s="117"/>
      <c r="C28" s="118"/>
      <c r="D28" s="119"/>
      <c r="E28" s="120"/>
      <c r="F28" s="121"/>
      <c r="G28" s="53"/>
      <c r="H28" s="122"/>
    </row>
    <row r="29" spans="2:11" s="62" customFormat="1" ht="16.5" thickBot="1">
      <c r="B29" s="123"/>
      <c r="C29" s="124"/>
      <c r="D29" s="124"/>
      <c r="E29" s="125"/>
      <c r="F29" s="125"/>
      <c r="G29" s="21" t="str">
        <f>C25&amp;" SKUPAJ:"</f>
        <v>MONTAŽNA DELA SKUPAJ:</v>
      </c>
      <c r="H29" s="126">
        <f>SUM(H$27:H$27)</f>
        <v>0</v>
      </c>
    </row>
    <row r="30" spans="2:11" s="62" customFormat="1">
      <c r="B30" s="127"/>
      <c r="C30" s="118"/>
      <c r="D30" s="128"/>
      <c r="E30" s="129"/>
      <c r="F30" s="121"/>
      <c r="G30" s="53"/>
      <c r="H30" s="122"/>
      <c r="J30" s="63"/>
    </row>
    <row r="31" spans="2:11" s="62" customFormat="1">
      <c r="B31" s="104" t="s">
        <v>48</v>
      </c>
      <c r="C31" s="162" t="s">
        <v>246</v>
      </c>
      <c r="D31" s="162"/>
      <c r="E31" s="105"/>
      <c r="F31" s="106"/>
      <c r="G31" s="19"/>
      <c r="H31" s="107"/>
      <c r="J31" s="63"/>
    </row>
    <row r="32" spans="2:11" s="62" customFormat="1" ht="15.75" customHeight="1">
      <c r="B32" s="108"/>
      <c r="C32" s="161"/>
      <c r="D32" s="161"/>
      <c r="E32" s="161"/>
      <c r="F32" s="161"/>
      <c r="G32" s="20"/>
      <c r="H32" s="109"/>
    </row>
    <row r="33" spans="2:10" s="62" customFormat="1">
      <c r="B33" s="110">
        <f>+COUNT($B$32:B32)+1</f>
        <v>1</v>
      </c>
      <c r="C33" s="111"/>
      <c r="D33" s="130" t="s">
        <v>431</v>
      </c>
      <c r="E33" s="131" t="s">
        <v>108</v>
      </c>
      <c r="F33" s="69">
        <v>4</v>
      </c>
      <c r="G33" s="22"/>
      <c r="H33" s="109">
        <f t="shared" ref="H33" si="2">+$F33*G33</f>
        <v>0</v>
      </c>
      <c r="J33" s="63"/>
    </row>
    <row r="34" spans="2:10" s="62" customFormat="1" ht="15.75" customHeight="1">
      <c r="B34" s="117"/>
      <c r="C34" s="118"/>
      <c r="D34" s="119"/>
      <c r="E34" s="120"/>
      <c r="F34" s="121"/>
      <c r="G34" s="53"/>
      <c r="H34" s="122"/>
    </row>
    <row r="35" spans="2:10" s="62" customFormat="1">
      <c r="B35" s="123"/>
      <c r="C35" s="124"/>
      <c r="D35" s="124"/>
      <c r="E35" s="125"/>
      <c r="F35" s="125"/>
      <c r="G35" s="21" t="str">
        <f>C31&amp;" SKUPAJ:"</f>
        <v>OSTALE STORITVE SKUPAJ:</v>
      </c>
      <c r="H35" s="126">
        <f>SUM(H$33:H$33)</f>
        <v>0</v>
      </c>
    </row>
  </sheetData>
  <mergeCells count="6">
    <mergeCell ref="C31:D31"/>
    <mergeCell ref="C32:F32"/>
    <mergeCell ref="C18:D18"/>
    <mergeCell ref="C19:F19"/>
    <mergeCell ref="C25:D25"/>
    <mergeCell ref="C26:F2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339C"/>
  </sheetPr>
  <dimension ref="B1:K41"/>
  <sheetViews>
    <sheetView view="pageBreakPreview" topLeftCell="A22" zoomScale="85" zoomScaleNormal="100" zoomScaleSheetLayoutView="85" workbookViewId="0">
      <selection activeCell="H40" sqref="H40"/>
    </sheetView>
  </sheetViews>
  <sheetFormatPr defaultColWidth="9.140625" defaultRowHeight="15.75"/>
  <cols>
    <col min="1" max="1" width="9.140625" style="63"/>
    <col min="2" max="3" width="10.7109375" style="65" customWidth="1"/>
    <col min="4" max="4" width="47.7109375" style="133" customWidth="1"/>
    <col min="5" max="5" width="14.7109375" style="60" customWidth="1"/>
    <col min="6" max="6" width="12.7109375" style="60" customWidth="1"/>
    <col min="7" max="7" width="15.7109375" style="14" customWidth="1"/>
    <col min="8" max="8" width="15.7109375" style="61" customWidth="1"/>
    <col min="9" max="9" width="11.5703125" style="62" bestFit="1" customWidth="1"/>
    <col min="10" max="10" width="10.140625" style="63" bestFit="1" customWidth="1"/>
    <col min="11" max="16384" width="9.140625" style="63"/>
  </cols>
  <sheetData>
    <row r="1" spans="2:10">
      <c r="B1" s="58" t="s">
        <v>106</v>
      </c>
      <c r="C1" s="59" t="str">
        <f ca="1">MID(CELL("filename",A1),FIND("]",CELL("filename",A1))+1,255)</f>
        <v>EE OMREŽJE</v>
      </c>
    </row>
    <row r="3" spans="2:10">
      <c r="B3" s="64" t="s">
        <v>13</v>
      </c>
    </row>
    <row r="4" spans="2:10">
      <c r="B4" s="66" t="str">
        <f ca="1">"REKAPITULACIJA "&amp;C1</f>
        <v>REKAPITULACIJA EE OMREŽJE</v>
      </c>
      <c r="C4" s="67"/>
      <c r="D4" s="67"/>
      <c r="E4" s="68"/>
      <c r="F4" s="68"/>
      <c r="G4" s="15"/>
      <c r="H4" s="69"/>
      <c r="I4" s="70"/>
    </row>
    <row r="5" spans="2:10">
      <c r="B5" s="71"/>
      <c r="C5" s="72"/>
      <c r="D5" s="73"/>
      <c r="H5" s="74"/>
      <c r="I5" s="75"/>
      <c r="J5" s="76"/>
    </row>
    <row r="6" spans="2:10">
      <c r="B6" s="77" t="s">
        <v>46</v>
      </c>
      <c r="D6" s="78" t="str">
        <f>VLOOKUP(B6,$B$14:$H$9794,2,FALSE)</f>
        <v>GRADBENA DELA</v>
      </c>
      <c r="E6" s="79"/>
      <c r="F6" s="61"/>
      <c r="H6" s="80">
        <f>VLOOKUP($D6&amp;" SKUPAJ:",$G$15:H$9885,2,FALSE)</f>
        <v>0</v>
      </c>
      <c r="I6" s="81"/>
      <c r="J6" s="82"/>
    </row>
    <row r="7" spans="2:10">
      <c r="B7" s="77"/>
      <c r="D7" s="78"/>
      <c r="E7" s="79"/>
      <c r="F7" s="61"/>
      <c r="H7" s="80"/>
      <c r="I7" s="83"/>
      <c r="J7" s="84"/>
    </row>
    <row r="8" spans="2:10">
      <c r="B8" s="77" t="s">
        <v>47</v>
      </c>
      <c r="D8" s="78" t="str">
        <f>VLOOKUP(B8,$B$14:$H$9794,2,FALSE)</f>
        <v>ZAŠČITA EE OMREŽJA</v>
      </c>
      <c r="E8" s="79"/>
      <c r="F8" s="61"/>
      <c r="H8" s="80">
        <f>VLOOKUP($D8&amp;" SKUPAJ:",$G$15:H$9885,2,FALSE)</f>
        <v>0</v>
      </c>
      <c r="I8" s="85"/>
      <c r="J8" s="86"/>
    </row>
    <row r="9" spans="2:10">
      <c r="B9" s="77"/>
      <c r="D9" s="78"/>
      <c r="E9" s="79"/>
      <c r="F9" s="61"/>
      <c r="H9" s="80"/>
      <c r="I9" s="70"/>
    </row>
    <row r="10" spans="2:10">
      <c r="B10" s="77" t="s">
        <v>44</v>
      </c>
      <c r="D10" s="78" t="str">
        <f>VLOOKUP(B10,$B$14:$H$9794,2,FALSE)</f>
        <v>OSTALE STORITVE</v>
      </c>
      <c r="E10" s="79"/>
      <c r="F10" s="61"/>
      <c r="H10" s="80">
        <f>VLOOKUP($D10&amp;" SKUPAJ:",$G$15:H$9885,2,FALSE)</f>
        <v>0</v>
      </c>
    </row>
    <row r="11" spans="2:10" s="62" customFormat="1" ht="16.5" thickBot="1">
      <c r="B11" s="87"/>
      <c r="C11" s="88"/>
      <c r="D11" s="89"/>
      <c r="E11" s="90"/>
      <c r="F11" s="91"/>
      <c r="G11" s="16"/>
      <c r="H11" s="92"/>
    </row>
    <row r="12" spans="2:10" s="62" customFormat="1" ht="16.5" thickTop="1">
      <c r="B12" s="93"/>
      <c r="C12" s="94"/>
      <c r="D12" s="95"/>
      <c r="E12" s="96"/>
      <c r="F12" s="97"/>
      <c r="G12" s="17" t="str">
        <f ca="1">"SKUPAJ "&amp;C1&amp;" (BREZ DDV):"</f>
        <v>SKUPAJ EE OMREŽJE (BREZ DDV):</v>
      </c>
      <c r="H12" s="98">
        <f>SUM(H6:H10)</f>
        <v>0</v>
      </c>
    </row>
    <row r="14" spans="2:10" s="62" customFormat="1" ht="16.5" thickBot="1">
      <c r="B14" s="99" t="s">
        <v>0</v>
      </c>
      <c r="C14" s="100" t="s">
        <v>1</v>
      </c>
      <c r="D14" s="101" t="s">
        <v>2</v>
      </c>
      <c r="E14" s="102" t="s">
        <v>3</v>
      </c>
      <c r="F14" s="102" t="s">
        <v>4</v>
      </c>
      <c r="G14" s="18" t="s">
        <v>5</v>
      </c>
      <c r="H14" s="102" t="s">
        <v>6</v>
      </c>
    </row>
    <row r="16" spans="2:10" ht="63">
      <c r="B16" s="103"/>
      <c r="C16" s="103" t="s">
        <v>239</v>
      </c>
      <c r="D16" s="103" t="s">
        <v>240</v>
      </c>
      <c r="E16" s="103"/>
      <c r="F16" s="103"/>
      <c r="G16" s="55"/>
      <c r="H16" s="103"/>
    </row>
    <row r="18" spans="2:11" s="62" customFormat="1">
      <c r="B18" s="104" t="s">
        <v>46</v>
      </c>
      <c r="C18" s="162" t="s">
        <v>241</v>
      </c>
      <c r="D18" s="162"/>
      <c r="E18" s="105"/>
      <c r="F18" s="106"/>
      <c r="G18" s="19"/>
      <c r="H18" s="107"/>
    </row>
    <row r="19" spans="2:11" s="62" customFormat="1">
      <c r="B19" s="108"/>
      <c r="C19" s="161"/>
      <c r="D19" s="161"/>
      <c r="E19" s="161"/>
      <c r="F19" s="161"/>
      <c r="G19" s="20"/>
      <c r="H19" s="109"/>
    </row>
    <row r="20" spans="2:11" s="62" customFormat="1">
      <c r="B20" s="110">
        <f>+COUNT($B$19:B19)+1</f>
        <v>1</v>
      </c>
      <c r="C20" s="111"/>
      <c r="D20" s="112" t="s">
        <v>247</v>
      </c>
      <c r="E20" s="69" t="s">
        <v>49</v>
      </c>
      <c r="F20" s="69">
        <v>110</v>
      </c>
      <c r="G20" s="22"/>
      <c r="H20" s="109">
        <f>+$F20*G20</f>
        <v>0</v>
      </c>
      <c r="K20" s="60"/>
    </row>
    <row r="21" spans="2:11" s="62" customFormat="1" ht="47.25">
      <c r="B21" s="110">
        <f>+COUNT($B$19:B20)+1</f>
        <v>2</v>
      </c>
      <c r="C21" s="111"/>
      <c r="D21" s="112" t="s">
        <v>248</v>
      </c>
      <c r="E21" s="69" t="s">
        <v>49</v>
      </c>
      <c r="F21" s="69">
        <v>110</v>
      </c>
      <c r="G21" s="22"/>
      <c r="H21" s="109">
        <f t="shared" ref="H21:H22" si="0">+$F21*G21</f>
        <v>0</v>
      </c>
      <c r="K21" s="60"/>
    </row>
    <row r="22" spans="2:11" s="62" customFormat="1" ht="31.5">
      <c r="B22" s="110">
        <f>+COUNT($B$19:B21)+1</f>
        <v>3</v>
      </c>
      <c r="C22" s="113"/>
      <c r="D22" s="114" t="s">
        <v>249</v>
      </c>
      <c r="E22" s="115" t="s">
        <v>49</v>
      </c>
      <c r="F22" s="115">
        <v>110</v>
      </c>
      <c r="G22" s="54"/>
      <c r="H22" s="109">
        <f t="shared" si="0"/>
        <v>0</v>
      </c>
      <c r="K22" s="60"/>
    </row>
    <row r="23" spans="2:11" s="62" customFormat="1" ht="47.25">
      <c r="B23" s="110">
        <f>+COUNT($B$19:B22)+1</f>
        <v>4</v>
      </c>
      <c r="C23" s="113"/>
      <c r="D23" s="114" t="s">
        <v>250</v>
      </c>
      <c r="E23" s="115" t="s">
        <v>49</v>
      </c>
      <c r="F23" s="115">
        <v>100</v>
      </c>
      <c r="G23" s="54"/>
      <c r="H23" s="109">
        <f t="shared" ref="H23:H24" si="1">+$F23*G23</f>
        <v>0</v>
      </c>
      <c r="K23" s="60"/>
    </row>
    <row r="24" spans="2:11" s="62" customFormat="1" ht="31.5">
      <c r="B24" s="110">
        <f>+COUNT($B$19:B23)+1</f>
        <v>5</v>
      </c>
      <c r="C24" s="113"/>
      <c r="D24" s="114" t="s">
        <v>251</v>
      </c>
      <c r="E24" s="115" t="s">
        <v>49</v>
      </c>
      <c r="F24" s="115">
        <v>110</v>
      </c>
      <c r="G24" s="54"/>
      <c r="H24" s="109">
        <f t="shared" si="1"/>
        <v>0</v>
      </c>
      <c r="K24" s="60"/>
    </row>
    <row r="25" spans="2:11" s="62" customFormat="1">
      <c r="B25" s="110">
        <f>+COUNT($B$19:B24)+1</f>
        <v>6</v>
      </c>
      <c r="C25" s="111"/>
      <c r="D25" s="112" t="s">
        <v>252</v>
      </c>
      <c r="E25" s="69" t="s">
        <v>49</v>
      </c>
      <c r="F25" s="69">
        <v>110</v>
      </c>
      <c r="G25" s="22"/>
      <c r="H25" s="109">
        <f>+$F25*G25</f>
        <v>0</v>
      </c>
      <c r="K25" s="60"/>
    </row>
    <row r="26" spans="2:11" s="62" customFormat="1" ht="15.75" customHeight="1">
      <c r="B26" s="117"/>
      <c r="C26" s="118"/>
      <c r="D26" s="119"/>
      <c r="E26" s="120"/>
      <c r="F26" s="121"/>
      <c r="G26" s="53"/>
      <c r="H26" s="122"/>
    </row>
    <row r="27" spans="2:11" s="62" customFormat="1" ht="16.5" thickBot="1">
      <c r="B27" s="123"/>
      <c r="C27" s="124"/>
      <c r="D27" s="124"/>
      <c r="E27" s="125"/>
      <c r="F27" s="125"/>
      <c r="G27" s="21" t="str">
        <f>C18&amp;" SKUPAJ:"</f>
        <v>GRADBENA DELA SKUPAJ:</v>
      </c>
      <c r="H27" s="126">
        <f>SUM(H$20:H$25)</f>
        <v>0</v>
      </c>
    </row>
    <row r="28" spans="2:11" s="62" customFormat="1">
      <c r="B28" s="117"/>
      <c r="C28" s="118"/>
      <c r="D28" s="119"/>
      <c r="E28" s="120"/>
      <c r="F28" s="121"/>
      <c r="G28" s="53"/>
      <c r="H28" s="122"/>
    </row>
    <row r="29" spans="2:11" s="62" customFormat="1">
      <c r="B29" s="104" t="s">
        <v>47</v>
      </c>
      <c r="C29" s="162" t="s">
        <v>253</v>
      </c>
      <c r="D29" s="162"/>
      <c r="E29" s="105"/>
      <c r="F29" s="106"/>
      <c r="G29" s="19"/>
      <c r="H29" s="107"/>
    </row>
    <row r="30" spans="2:11" s="62" customFormat="1">
      <c r="B30" s="108"/>
      <c r="C30" s="161"/>
      <c r="D30" s="161"/>
      <c r="E30" s="161"/>
      <c r="F30" s="161"/>
      <c r="G30" s="20"/>
      <c r="H30" s="109"/>
    </row>
    <row r="31" spans="2:11" s="62" customFormat="1" ht="31.5">
      <c r="B31" s="110">
        <f>+COUNT($B$30:B30)+1</f>
        <v>1</v>
      </c>
      <c r="C31" s="111"/>
      <c r="D31" s="112" t="s">
        <v>254</v>
      </c>
      <c r="E31" s="69" t="s">
        <v>49</v>
      </c>
      <c r="F31" s="69">
        <v>110</v>
      </c>
      <c r="G31" s="22"/>
      <c r="H31" s="109">
        <f t="shared" ref="H31" si="2">+$F31*G31</f>
        <v>0</v>
      </c>
    </row>
    <row r="32" spans="2:11" s="62" customFormat="1" ht="15.75" customHeight="1">
      <c r="B32" s="117"/>
      <c r="C32" s="118"/>
      <c r="D32" s="119"/>
      <c r="E32" s="120"/>
      <c r="F32" s="121"/>
      <c r="G32" s="53"/>
      <c r="H32" s="122"/>
    </row>
    <row r="33" spans="2:10" s="62" customFormat="1" ht="16.5" thickBot="1">
      <c r="B33" s="123"/>
      <c r="C33" s="124"/>
      <c r="D33" s="124"/>
      <c r="E33" s="125"/>
      <c r="F33" s="125"/>
      <c r="G33" s="21" t="str">
        <f>C29&amp;" SKUPAJ:"</f>
        <v>ZAŠČITA EE OMREŽJA SKUPAJ:</v>
      </c>
      <c r="H33" s="126">
        <f>SUM(H$31:H$31)</f>
        <v>0</v>
      </c>
    </row>
    <row r="34" spans="2:10" s="62" customFormat="1">
      <c r="B34" s="127"/>
      <c r="C34" s="118"/>
      <c r="D34" s="128"/>
      <c r="E34" s="129"/>
      <c r="F34" s="121"/>
      <c r="G34" s="53"/>
      <c r="H34" s="122"/>
      <c r="J34" s="63"/>
    </row>
    <row r="35" spans="2:10" s="62" customFormat="1">
      <c r="B35" s="104" t="s">
        <v>44</v>
      </c>
      <c r="C35" s="162" t="s">
        <v>246</v>
      </c>
      <c r="D35" s="162"/>
      <c r="E35" s="105"/>
      <c r="F35" s="106"/>
      <c r="G35" s="19"/>
      <c r="H35" s="107"/>
      <c r="J35" s="63"/>
    </row>
    <row r="36" spans="2:10" s="62" customFormat="1">
      <c r="B36" s="108"/>
      <c r="C36" s="161"/>
      <c r="D36" s="161"/>
      <c r="E36" s="161"/>
      <c r="F36" s="161"/>
      <c r="G36" s="20"/>
      <c r="H36" s="109"/>
    </row>
    <row r="37" spans="2:10" s="62" customFormat="1" ht="63">
      <c r="B37" s="110">
        <f>+COUNT($B36:B$36)+1</f>
        <v>1</v>
      </c>
      <c r="C37" s="111"/>
      <c r="D37" s="112" t="s">
        <v>255</v>
      </c>
      <c r="E37" s="69" t="s">
        <v>118</v>
      </c>
      <c r="F37" s="69">
        <v>1</v>
      </c>
      <c r="G37" s="22"/>
      <c r="H37" s="109">
        <f>+$F37*G37</f>
        <v>0</v>
      </c>
      <c r="J37" s="63"/>
    </row>
    <row r="38" spans="2:10" s="62" customFormat="1" ht="36" customHeight="1">
      <c r="B38" s="110">
        <f>+COUNT($B$36:B37)+1</f>
        <v>2</v>
      </c>
      <c r="C38" s="111"/>
      <c r="D38" s="112" t="s">
        <v>256</v>
      </c>
      <c r="E38" s="69" t="s">
        <v>118</v>
      </c>
      <c r="F38" s="69">
        <v>1</v>
      </c>
      <c r="G38" s="22"/>
      <c r="H38" s="109">
        <f t="shared" ref="H38" si="3">+$F38*G38</f>
        <v>0</v>
      </c>
      <c r="J38" s="63"/>
    </row>
    <row r="39" spans="2:10" s="62" customFormat="1" ht="15.75" customHeight="1">
      <c r="B39" s="117"/>
      <c r="C39" s="118"/>
      <c r="D39" s="119"/>
      <c r="E39" s="120"/>
      <c r="F39" s="121"/>
      <c r="G39" s="53"/>
      <c r="H39" s="122"/>
    </row>
    <row r="40" spans="2:10" s="62" customFormat="1" ht="16.5" thickBot="1">
      <c r="B40" s="123"/>
      <c r="C40" s="124"/>
      <c r="D40" s="124"/>
      <c r="E40" s="125"/>
      <c r="F40" s="125"/>
      <c r="G40" s="21" t="str">
        <f>C35&amp;" SKUPAJ:"</f>
        <v>OSTALE STORITVE SKUPAJ:</v>
      </c>
      <c r="H40" s="126">
        <f>SUM(H$37:H$38)</f>
        <v>0</v>
      </c>
    </row>
    <row r="41" spans="2:10" s="62" customFormat="1">
      <c r="B41" s="127"/>
      <c r="C41" s="118"/>
      <c r="D41" s="128"/>
      <c r="E41" s="129"/>
      <c r="F41" s="121"/>
      <c r="G41" s="53"/>
      <c r="H41" s="122"/>
      <c r="J41" s="63"/>
    </row>
  </sheetData>
  <mergeCells count="6">
    <mergeCell ref="C36:F36"/>
    <mergeCell ref="C35:D35"/>
    <mergeCell ref="C18:D18"/>
    <mergeCell ref="C19:F19"/>
    <mergeCell ref="C29:D29"/>
    <mergeCell ref="C30:F3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&amp;C&amp;"-,Ležeče"Rekonstrukcija državne ceste R1-212/1118 Cerknica–Bloška Polica&amp;R&amp;"-,Ležeče"RAZPIS 2021</oddHead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19</vt:i4>
      </vt:variant>
    </vt:vector>
  </HeadingPairs>
  <TitlesOfParts>
    <vt:vector size="30" baseType="lpstr">
      <vt:lpstr>REK</vt:lpstr>
      <vt:lpstr>Opomba</vt:lpstr>
      <vt:lpstr>CESTA</vt:lpstr>
      <vt:lpstr>KOLESARSKA STEZA</vt:lpstr>
      <vt:lpstr>KZ-1</vt:lpstr>
      <vt:lpstr>KZ-2</vt:lpstr>
      <vt:lpstr>KZ-3</vt:lpstr>
      <vt:lpstr>TK OMREŽJE</vt:lpstr>
      <vt:lpstr>EE OMREŽJE</vt:lpstr>
      <vt:lpstr>CR</vt:lpstr>
      <vt:lpstr>TUJE STORITVE</vt:lpstr>
      <vt:lpstr>CESTA!Področje_tiskanja</vt:lpstr>
      <vt:lpstr>CR!Področje_tiskanja</vt:lpstr>
      <vt:lpstr>'EE OMREŽJE'!Področje_tiskanja</vt:lpstr>
      <vt:lpstr>'KOLESARSKA STEZA'!Področje_tiskanja</vt:lpstr>
      <vt:lpstr>'KZ-1'!Področje_tiskanja</vt:lpstr>
      <vt:lpstr>'KZ-2'!Področje_tiskanja</vt:lpstr>
      <vt:lpstr>'KZ-3'!Področje_tiskanja</vt:lpstr>
      <vt:lpstr>Opomba!Področje_tiskanja</vt:lpstr>
      <vt:lpstr>REK!Področje_tiskanja</vt:lpstr>
      <vt:lpstr>'TK OMREŽJE'!Področje_tiskanja</vt:lpstr>
      <vt:lpstr>'TUJE STORITVE'!Področje_tiskanja</vt:lpstr>
      <vt:lpstr>CESTA!Tiskanje_naslovov</vt:lpstr>
      <vt:lpstr>CR!Tiskanje_naslovov</vt:lpstr>
      <vt:lpstr>'EE OMREŽJE'!Tiskanje_naslovov</vt:lpstr>
      <vt:lpstr>'KOLESARSKA STEZA'!Tiskanje_naslovov</vt:lpstr>
      <vt:lpstr>'KZ-1'!Tiskanje_naslovov</vt:lpstr>
      <vt:lpstr>'KZ-2'!Tiskanje_naslovov</vt:lpstr>
      <vt:lpstr>'KZ-3'!Tiskanje_naslovov</vt:lpstr>
      <vt:lpstr>'TK OMREŽJE'!Tiskanje_naslovov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Ambrož Gorjanc</dc:creator>
  <cp:lastModifiedBy>Matjaž Špacapan</cp:lastModifiedBy>
  <cp:lastPrinted>2021-01-19T09:18:37Z</cp:lastPrinted>
  <dcterms:created xsi:type="dcterms:W3CDTF">2019-02-13T13:51:17Z</dcterms:created>
  <dcterms:modified xsi:type="dcterms:W3CDTF">2021-03-10T07:55:34Z</dcterms:modified>
</cp:coreProperties>
</file>